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CurrentCulture\Sales Drive\Sales Resources\CC - Cultured Solutions - 2025\"/>
    </mc:Choice>
  </mc:AlternateContent>
  <xr:revisionPtr revIDLastSave="0" documentId="8_{09325429-8BF3-41FE-89C0-DDB3F5100FD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Pre 2026 Recirculating Hydro" sheetId="1" r:id="rId1"/>
    <sheet name="3 Week Veg - 2026 " sheetId="2" r:id="rId2"/>
    <sheet name="2 Week Veg - 2026" sheetId="3" r:id="rId3"/>
    <sheet name="1 Week Veg - 2026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1" l="1"/>
  <c r="N32" i="1"/>
  <c r="N31" i="1"/>
  <c r="N30" i="1"/>
  <c r="F30" i="1"/>
  <c r="D29" i="1"/>
  <c r="C29" i="1"/>
  <c r="B28" i="1"/>
  <c r="I27" i="1"/>
  <c r="N27" i="1"/>
  <c r="G27" i="1"/>
  <c r="N13" i="1"/>
  <c r="N33" i="1" s="1"/>
  <c r="M13" i="1"/>
  <c r="M33" i="1" s="1"/>
  <c r="L13" i="1"/>
  <c r="L33" i="1" s="1"/>
  <c r="K13" i="1"/>
  <c r="J13" i="1"/>
  <c r="J33" i="1" s="1"/>
  <c r="I13" i="1"/>
  <c r="I33" i="1" s="1"/>
  <c r="H13" i="1"/>
  <c r="H33" i="1" s="1"/>
  <c r="G13" i="1"/>
  <c r="G33" i="1" s="1"/>
  <c r="F13" i="1"/>
  <c r="F33" i="1" s="1"/>
  <c r="E13" i="1"/>
  <c r="D13" i="1"/>
  <c r="C13" i="1"/>
  <c r="B13" i="1"/>
  <c r="Q13" i="1" s="1"/>
  <c r="S13" i="1" s="1"/>
  <c r="U13" i="1" s="1"/>
  <c r="B13" i="4"/>
  <c r="B9" i="4"/>
  <c r="N9" i="4" s="1"/>
  <c r="P9" i="4" s="1"/>
  <c r="R9" i="4" s="1"/>
  <c r="B8" i="4"/>
  <c r="N8" i="4" s="1"/>
  <c r="B7" i="4"/>
  <c r="B6" i="4"/>
  <c r="B16" i="4"/>
  <c r="B15" i="4"/>
  <c r="H31" i="4"/>
  <c r="K16" i="4"/>
  <c r="J16" i="4"/>
  <c r="I16" i="4"/>
  <c r="H16" i="4"/>
  <c r="G16" i="4"/>
  <c r="F16" i="4"/>
  <c r="E16" i="4"/>
  <c r="D16" i="4"/>
  <c r="C16" i="4"/>
  <c r="K15" i="4"/>
  <c r="K28" i="4" s="1"/>
  <c r="J15" i="4"/>
  <c r="I15" i="4"/>
  <c r="I31" i="4" s="1"/>
  <c r="H15" i="4"/>
  <c r="G15" i="4"/>
  <c r="F15" i="4"/>
  <c r="E15" i="4"/>
  <c r="D15" i="4"/>
  <c r="C15" i="4"/>
  <c r="B34" i="4"/>
  <c r="K13" i="4"/>
  <c r="K34" i="4" s="1"/>
  <c r="J13" i="4"/>
  <c r="J34" i="4" s="1"/>
  <c r="I13" i="4"/>
  <c r="H13" i="4"/>
  <c r="G13" i="4"/>
  <c r="F13" i="4"/>
  <c r="F34" i="4" s="1"/>
  <c r="E13" i="4"/>
  <c r="D13" i="4"/>
  <c r="C13" i="4"/>
  <c r="K12" i="4"/>
  <c r="K33" i="4" s="1"/>
  <c r="J12" i="4"/>
  <c r="I12" i="4"/>
  <c r="H12" i="4"/>
  <c r="G12" i="4"/>
  <c r="F12" i="4"/>
  <c r="E12" i="4"/>
  <c r="E33" i="4" s="1"/>
  <c r="K11" i="4"/>
  <c r="K32" i="4" s="1"/>
  <c r="J11" i="4"/>
  <c r="J32" i="4" s="1"/>
  <c r="I11" i="4"/>
  <c r="H11" i="4"/>
  <c r="G11" i="4"/>
  <c r="F11" i="4"/>
  <c r="F32" i="4" s="1"/>
  <c r="E11" i="4"/>
  <c r="D11" i="4"/>
  <c r="C11" i="4"/>
  <c r="K10" i="4"/>
  <c r="K31" i="4" s="1"/>
  <c r="J10" i="4"/>
  <c r="I10" i="4"/>
  <c r="H10" i="4"/>
  <c r="G10" i="4"/>
  <c r="F10" i="4"/>
  <c r="E10" i="4"/>
  <c r="E31" i="4" s="1"/>
  <c r="D10" i="4"/>
  <c r="C10" i="4"/>
  <c r="J7" i="4"/>
  <c r="J28" i="4" s="1"/>
  <c r="I7" i="4"/>
  <c r="H7" i="4"/>
  <c r="G7" i="4"/>
  <c r="F7" i="4"/>
  <c r="F28" i="4" s="1"/>
  <c r="E7" i="4"/>
  <c r="E28" i="4" s="1"/>
  <c r="D7" i="4"/>
  <c r="C7" i="4"/>
  <c r="B28" i="4"/>
  <c r="N7" i="4"/>
  <c r="J6" i="4"/>
  <c r="I6" i="4"/>
  <c r="H6" i="4"/>
  <c r="G6" i="4"/>
  <c r="F6" i="4"/>
  <c r="E6" i="4"/>
  <c r="D6" i="4"/>
  <c r="C6" i="4"/>
  <c r="M34" i="2"/>
  <c r="M28" i="2"/>
  <c r="L28" i="3"/>
  <c r="L16" i="3"/>
  <c r="K16" i="3"/>
  <c r="J16" i="3"/>
  <c r="I16" i="3"/>
  <c r="H16" i="3"/>
  <c r="G16" i="3"/>
  <c r="F16" i="3"/>
  <c r="E16" i="3"/>
  <c r="D16" i="3"/>
  <c r="C16" i="3"/>
  <c r="B16" i="3"/>
  <c r="L15" i="3"/>
  <c r="K15" i="3"/>
  <c r="J15" i="3"/>
  <c r="I15" i="3"/>
  <c r="H15" i="3"/>
  <c r="G15" i="3"/>
  <c r="F15" i="3"/>
  <c r="E15" i="3"/>
  <c r="E32" i="3" s="1"/>
  <c r="D15" i="3"/>
  <c r="D32" i="3" s="1"/>
  <c r="C15" i="3"/>
  <c r="B15" i="3"/>
  <c r="L13" i="3"/>
  <c r="K13" i="3"/>
  <c r="J13" i="3"/>
  <c r="I13" i="3"/>
  <c r="H13" i="3"/>
  <c r="G13" i="3"/>
  <c r="F13" i="3"/>
  <c r="E13" i="3"/>
  <c r="D13" i="3"/>
  <c r="C13" i="3"/>
  <c r="B13" i="3"/>
  <c r="L12" i="3"/>
  <c r="L33" i="3" s="1"/>
  <c r="K12" i="3"/>
  <c r="K33" i="3" s="1"/>
  <c r="J12" i="3"/>
  <c r="I12" i="3"/>
  <c r="H12" i="3"/>
  <c r="G12" i="3"/>
  <c r="G33" i="3" s="1"/>
  <c r="F12" i="3"/>
  <c r="O12" i="3" s="1"/>
  <c r="L11" i="3"/>
  <c r="L32" i="3" s="1"/>
  <c r="K11" i="3"/>
  <c r="K32" i="3" s="1"/>
  <c r="J11" i="3"/>
  <c r="I11" i="3"/>
  <c r="H11" i="3"/>
  <c r="G11" i="3"/>
  <c r="F11" i="3"/>
  <c r="E11" i="3"/>
  <c r="D11" i="3"/>
  <c r="L10" i="3"/>
  <c r="L31" i="3" s="1"/>
  <c r="K10" i="3"/>
  <c r="K31" i="3" s="1"/>
  <c r="J10" i="3"/>
  <c r="I10" i="3"/>
  <c r="I31" i="3" s="1"/>
  <c r="H10" i="3"/>
  <c r="H31" i="3" s="1"/>
  <c r="G10" i="3"/>
  <c r="G31" i="3" s="1"/>
  <c r="F10" i="3"/>
  <c r="E10" i="3"/>
  <c r="D10" i="3"/>
  <c r="C9" i="3"/>
  <c r="B9" i="3"/>
  <c r="C8" i="3"/>
  <c r="B8" i="3"/>
  <c r="K7" i="3"/>
  <c r="K28" i="3" s="1"/>
  <c r="J7" i="3"/>
  <c r="I7" i="3"/>
  <c r="H7" i="3"/>
  <c r="G7" i="3"/>
  <c r="F7" i="3"/>
  <c r="E7" i="3"/>
  <c r="D7" i="3"/>
  <c r="C7" i="3"/>
  <c r="B7" i="3"/>
  <c r="K6" i="3"/>
  <c r="J6" i="3"/>
  <c r="I6" i="3"/>
  <c r="H6" i="3"/>
  <c r="G6" i="3"/>
  <c r="F6" i="3"/>
  <c r="E6" i="3"/>
  <c r="D6" i="3"/>
  <c r="C6" i="3"/>
  <c r="B6" i="3"/>
  <c r="M13" i="2"/>
  <c r="L13" i="2"/>
  <c r="L34" i="2" s="1"/>
  <c r="K13" i="2"/>
  <c r="K34" i="2" s="1"/>
  <c r="J13" i="2"/>
  <c r="J34" i="2" s="1"/>
  <c r="I13" i="2"/>
  <c r="I34" i="2" s="1"/>
  <c r="H13" i="2"/>
  <c r="H34" i="2" s="1"/>
  <c r="G13" i="2"/>
  <c r="G34" i="2" s="1"/>
  <c r="F13" i="2"/>
  <c r="F34" i="2" s="1"/>
  <c r="E13" i="2"/>
  <c r="E34" i="2" s="1"/>
  <c r="D13" i="2"/>
  <c r="D34" i="2" s="1"/>
  <c r="C13" i="2"/>
  <c r="C34" i="2" s="1"/>
  <c r="B13" i="2"/>
  <c r="B34" i="2" s="1"/>
  <c r="M12" i="2"/>
  <c r="M33" i="2" s="1"/>
  <c r="L12" i="2"/>
  <c r="L33" i="2" s="1"/>
  <c r="K12" i="2"/>
  <c r="J12" i="2"/>
  <c r="I12" i="2"/>
  <c r="M11" i="2"/>
  <c r="M32" i="2" s="1"/>
  <c r="J11" i="2"/>
  <c r="I11" i="2"/>
  <c r="H11" i="2"/>
  <c r="G11" i="2"/>
  <c r="F11" i="2"/>
  <c r="M10" i="2"/>
  <c r="M31" i="2" s="1"/>
  <c r="J10" i="2"/>
  <c r="I10" i="2"/>
  <c r="H10" i="2"/>
  <c r="G10" i="2"/>
  <c r="F10" i="2"/>
  <c r="D9" i="2"/>
  <c r="C9" i="2"/>
  <c r="B9" i="2"/>
  <c r="D8" i="2"/>
  <c r="C8" i="2"/>
  <c r="B8" i="2"/>
  <c r="L7" i="2"/>
  <c r="L28" i="2" s="1"/>
  <c r="K7" i="2"/>
  <c r="J7" i="2"/>
  <c r="I7" i="2"/>
  <c r="H7" i="2"/>
  <c r="G7" i="2"/>
  <c r="D7" i="2"/>
  <c r="C7" i="2"/>
  <c r="M16" i="2"/>
  <c r="L16" i="2"/>
  <c r="K16" i="2"/>
  <c r="J16" i="2"/>
  <c r="I16" i="2"/>
  <c r="H16" i="2"/>
  <c r="G16" i="2"/>
  <c r="F16" i="2"/>
  <c r="E16" i="2"/>
  <c r="D16" i="2"/>
  <c r="C16" i="2"/>
  <c r="B16" i="2"/>
  <c r="M15" i="2"/>
  <c r="L15" i="2"/>
  <c r="K15" i="2"/>
  <c r="J15" i="2"/>
  <c r="I15" i="2"/>
  <c r="H15" i="2"/>
  <c r="G15" i="2"/>
  <c r="F15" i="2"/>
  <c r="E15" i="2"/>
  <c r="D15" i="2"/>
  <c r="C15" i="2"/>
  <c r="B15" i="2"/>
  <c r="H12" i="2"/>
  <c r="G12" i="2"/>
  <c r="L11" i="2"/>
  <c r="L32" i="2" s="1"/>
  <c r="K11" i="2"/>
  <c r="E11" i="2"/>
  <c r="L10" i="2"/>
  <c r="L31" i="2" s="1"/>
  <c r="K10" i="2"/>
  <c r="E10" i="2"/>
  <c r="F7" i="2"/>
  <c r="E7" i="2"/>
  <c r="B7" i="2"/>
  <c r="L6" i="2"/>
  <c r="K6" i="2"/>
  <c r="J6" i="2"/>
  <c r="I6" i="2"/>
  <c r="H6" i="2"/>
  <c r="G6" i="2"/>
  <c r="F6" i="2"/>
  <c r="E6" i="2"/>
  <c r="D6" i="2"/>
  <c r="C6" i="2"/>
  <c r="B6" i="2"/>
  <c r="B9" i="1"/>
  <c r="B29" i="1" s="1"/>
  <c r="N15" i="1"/>
  <c r="N14" i="1"/>
  <c r="N12" i="1"/>
  <c r="N11" i="1"/>
  <c r="N10" i="1"/>
  <c r="N7" i="1"/>
  <c r="N6" i="1"/>
  <c r="E9" i="1"/>
  <c r="E29" i="1" s="1"/>
  <c r="E8" i="1"/>
  <c r="E28" i="1" s="1"/>
  <c r="D9" i="1"/>
  <c r="D8" i="1"/>
  <c r="D28" i="1" s="1"/>
  <c r="C9" i="1"/>
  <c r="C8" i="1"/>
  <c r="C28" i="1" s="1"/>
  <c r="J12" i="1"/>
  <c r="J32" i="1" s="1"/>
  <c r="J11" i="1"/>
  <c r="J31" i="1" s="1"/>
  <c r="J10" i="1"/>
  <c r="J30" i="1" s="1"/>
  <c r="H10" i="1"/>
  <c r="H30" i="1" s="1"/>
  <c r="G11" i="1"/>
  <c r="G31" i="1" s="1"/>
  <c r="G10" i="1"/>
  <c r="G30" i="1" s="1"/>
  <c r="F11" i="1"/>
  <c r="F31" i="1" s="1"/>
  <c r="F10" i="1"/>
  <c r="F12" i="1"/>
  <c r="F32" i="1" s="1"/>
  <c r="L12" i="1"/>
  <c r="L32" i="1" s="1"/>
  <c r="K11" i="1"/>
  <c r="K31" i="1" s="1"/>
  <c r="L11" i="1"/>
  <c r="L31" i="1" s="1"/>
  <c r="M10" i="1"/>
  <c r="M30" i="1" s="1"/>
  <c r="L6" i="1"/>
  <c r="L7" i="1"/>
  <c r="L27" i="1" s="1"/>
  <c r="J7" i="1"/>
  <c r="J27" i="1" s="1"/>
  <c r="I7" i="1"/>
  <c r="H7" i="1"/>
  <c r="H27" i="1" s="1"/>
  <c r="G7" i="1"/>
  <c r="F7" i="1"/>
  <c r="F27" i="1" s="1"/>
  <c r="E7" i="1"/>
  <c r="E27" i="1" s="1"/>
  <c r="D7" i="1"/>
  <c r="D27" i="1" s="1"/>
  <c r="C7" i="1"/>
  <c r="C27" i="1" s="1"/>
  <c r="B7" i="1"/>
  <c r="B27" i="1" s="1"/>
  <c r="K7" i="1"/>
  <c r="K27" i="1" s="1"/>
  <c r="L10" i="1"/>
  <c r="L30" i="1" s="1"/>
  <c r="K10" i="1"/>
  <c r="K30" i="1" s="1"/>
  <c r="H6" i="1"/>
  <c r="K6" i="1"/>
  <c r="L15" i="1"/>
  <c r="L14" i="1"/>
  <c r="M15" i="1"/>
  <c r="K15" i="1"/>
  <c r="J15" i="1"/>
  <c r="I15" i="1"/>
  <c r="H15" i="1"/>
  <c r="G15" i="1"/>
  <c r="F15" i="1"/>
  <c r="E15" i="1"/>
  <c r="D15" i="1"/>
  <c r="C15" i="1"/>
  <c r="B15" i="1"/>
  <c r="M14" i="1"/>
  <c r="K14" i="1"/>
  <c r="J14" i="1"/>
  <c r="I14" i="1"/>
  <c r="H14" i="1"/>
  <c r="G14" i="1"/>
  <c r="F14" i="1"/>
  <c r="E14" i="1"/>
  <c r="D14" i="1"/>
  <c r="C14" i="1"/>
  <c r="B14" i="1"/>
  <c r="M12" i="1"/>
  <c r="M32" i="1" s="1"/>
  <c r="K12" i="1"/>
  <c r="K32" i="1" s="1"/>
  <c r="I12" i="1"/>
  <c r="I32" i="1" s="1"/>
  <c r="H12" i="1"/>
  <c r="H32" i="1" s="1"/>
  <c r="G12" i="1"/>
  <c r="G32" i="1" s="1"/>
  <c r="M11" i="1"/>
  <c r="M31" i="1" s="1"/>
  <c r="I11" i="1"/>
  <c r="I31" i="1" s="1"/>
  <c r="H11" i="1"/>
  <c r="H31" i="1" s="1"/>
  <c r="I10" i="1"/>
  <c r="I30" i="1" s="1"/>
  <c r="M7" i="1"/>
  <c r="M27" i="1" s="1"/>
  <c r="M6" i="1"/>
  <c r="J6" i="1"/>
  <c r="I6" i="1"/>
  <c r="G6" i="1"/>
  <c r="F6" i="1"/>
  <c r="E6" i="1"/>
  <c r="D6" i="1"/>
  <c r="C6" i="1"/>
  <c r="B6" i="1"/>
  <c r="O8" i="3" l="1"/>
  <c r="C28" i="3"/>
  <c r="O9" i="3"/>
  <c r="F32" i="3"/>
  <c r="G32" i="3"/>
  <c r="F33" i="3"/>
  <c r="Q8" i="1"/>
  <c r="Q9" i="1"/>
  <c r="R13" i="1"/>
  <c r="T13" i="1" s="1"/>
  <c r="N6" i="4"/>
  <c r="P6" i="4" s="1"/>
  <c r="R6" i="4" s="1"/>
  <c r="C32" i="4"/>
  <c r="E32" i="4"/>
  <c r="N12" i="4"/>
  <c r="O12" i="4" s="1"/>
  <c r="Q12" i="4" s="1"/>
  <c r="F31" i="4"/>
  <c r="B30" i="4"/>
  <c r="D32" i="4"/>
  <c r="G32" i="4"/>
  <c r="N11" i="4"/>
  <c r="O11" i="4" s="1"/>
  <c r="Q11" i="4" s="1"/>
  <c r="H32" i="4"/>
  <c r="I34" i="4"/>
  <c r="I33" i="4"/>
  <c r="J31" i="4"/>
  <c r="I32" i="4"/>
  <c r="N13" i="4"/>
  <c r="P13" i="4" s="1"/>
  <c r="E34" i="4"/>
  <c r="O8" i="4"/>
  <c r="Q8" i="4" s="1"/>
  <c r="P8" i="4"/>
  <c r="R8" i="4" s="1"/>
  <c r="P7" i="4"/>
  <c r="R7" i="4" s="1"/>
  <c r="O7" i="4"/>
  <c r="Q7" i="4" s="1"/>
  <c r="N10" i="4"/>
  <c r="B29" i="4"/>
  <c r="G33" i="4"/>
  <c r="F33" i="4"/>
  <c r="C31" i="4"/>
  <c r="D31" i="4"/>
  <c r="H33" i="4"/>
  <c r="O9" i="4"/>
  <c r="Q9" i="4" s="1"/>
  <c r="J33" i="4"/>
  <c r="G31" i="4"/>
  <c r="C28" i="4"/>
  <c r="C34" i="4"/>
  <c r="D28" i="4"/>
  <c r="D34" i="4"/>
  <c r="G28" i="4"/>
  <c r="G34" i="4"/>
  <c r="H28" i="4"/>
  <c r="H34" i="4"/>
  <c r="I28" i="4"/>
  <c r="Q9" i="3"/>
  <c r="S9" i="3" s="1"/>
  <c r="P9" i="3"/>
  <c r="R9" i="3" s="1"/>
  <c r="Q12" i="3"/>
  <c r="S12" i="3" s="1"/>
  <c r="P12" i="3"/>
  <c r="R12" i="3" s="1"/>
  <c r="D31" i="3"/>
  <c r="E31" i="3"/>
  <c r="B29" i="3"/>
  <c r="H32" i="3"/>
  <c r="O6" i="3"/>
  <c r="Q6" i="3" s="1"/>
  <c r="S6" i="3" s="1"/>
  <c r="O10" i="3"/>
  <c r="Q10" i="3" s="1"/>
  <c r="S10" i="3" s="1"/>
  <c r="I32" i="3"/>
  <c r="K34" i="3"/>
  <c r="L34" i="3"/>
  <c r="H33" i="3"/>
  <c r="O13" i="3"/>
  <c r="P13" i="3" s="1"/>
  <c r="O7" i="3"/>
  <c r="Q7" i="3" s="1"/>
  <c r="S7" i="3" s="1"/>
  <c r="I33" i="3"/>
  <c r="O11" i="3"/>
  <c r="Q11" i="3" s="1"/>
  <c r="S11" i="3" s="1"/>
  <c r="J32" i="3"/>
  <c r="Q8" i="3"/>
  <c r="S8" i="3" s="1"/>
  <c r="P8" i="3"/>
  <c r="R8" i="3" s="1"/>
  <c r="C30" i="3"/>
  <c r="B28" i="3"/>
  <c r="F31" i="3"/>
  <c r="J33" i="3"/>
  <c r="B30" i="3"/>
  <c r="D28" i="3"/>
  <c r="B34" i="3"/>
  <c r="E28" i="3"/>
  <c r="J31" i="3"/>
  <c r="C34" i="3"/>
  <c r="F28" i="3"/>
  <c r="G28" i="3"/>
  <c r="D34" i="3"/>
  <c r="H28" i="3"/>
  <c r="E34" i="3"/>
  <c r="I28" i="3"/>
  <c r="F34" i="3"/>
  <c r="J28" i="3"/>
  <c r="G34" i="3"/>
  <c r="H34" i="3"/>
  <c r="I34" i="3"/>
  <c r="J34" i="3"/>
  <c r="C29" i="3"/>
  <c r="P9" i="2"/>
  <c r="Q9" i="2" s="1"/>
  <c r="S9" i="2" s="1"/>
  <c r="P8" i="2"/>
  <c r="Q8" i="2" s="1"/>
  <c r="S8" i="2" s="1"/>
  <c r="B29" i="2"/>
  <c r="G31" i="2"/>
  <c r="P13" i="2"/>
  <c r="Q13" i="2" s="1"/>
  <c r="P10" i="2"/>
  <c r="R10" i="2" s="1"/>
  <c r="T10" i="2" s="1"/>
  <c r="P11" i="2"/>
  <c r="R11" i="2" s="1"/>
  <c r="T11" i="2" s="1"/>
  <c r="H28" i="2"/>
  <c r="P12" i="2"/>
  <c r="R12" i="2" s="1"/>
  <c r="T12" i="2" s="1"/>
  <c r="I33" i="2"/>
  <c r="P6" i="2"/>
  <c r="Q6" i="2" s="1"/>
  <c r="S6" i="2" s="1"/>
  <c r="J33" i="2"/>
  <c r="B28" i="2"/>
  <c r="C29" i="2"/>
  <c r="K33" i="2"/>
  <c r="I28" i="2"/>
  <c r="D29" i="2"/>
  <c r="H31" i="2"/>
  <c r="G32" i="2"/>
  <c r="P7" i="2"/>
  <c r="R7" i="2" s="1"/>
  <c r="T7" i="2" s="1"/>
  <c r="F32" i="2"/>
  <c r="C28" i="2"/>
  <c r="J28" i="2"/>
  <c r="B30" i="2"/>
  <c r="I31" i="2"/>
  <c r="H32" i="2"/>
  <c r="G33" i="2"/>
  <c r="D28" i="2"/>
  <c r="K28" i="2"/>
  <c r="C30" i="2"/>
  <c r="J31" i="2"/>
  <c r="I32" i="2"/>
  <c r="H33" i="2"/>
  <c r="D30" i="2"/>
  <c r="K31" i="2"/>
  <c r="J32" i="2"/>
  <c r="E28" i="2"/>
  <c r="K32" i="2"/>
  <c r="F28" i="2"/>
  <c r="E31" i="2"/>
  <c r="G28" i="2"/>
  <c r="F31" i="2"/>
  <c r="E32" i="2"/>
  <c r="S9" i="1"/>
  <c r="U9" i="1" s="1"/>
  <c r="Q12" i="1"/>
  <c r="S12" i="1" s="1"/>
  <c r="U12" i="1" s="1"/>
  <c r="Q11" i="1"/>
  <c r="S11" i="1" s="1"/>
  <c r="U11" i="1" s="1"/>
  <c r="R8" i="1"/>
  <c r="T8" i="1" s="1"/>
  <c r="Q6" i="1"/>
  <c r="R6" i="1" s="1"/>
  <c r="T6" i="1" s="1"/>
  <c r="Q7" i="1"/>
  <c r="R7" i="1" s="1"/>
  <c r="T7" i="1" s="1"/>
  <c r="Q10" i="1"/>
  <c r="R10" i="1" s="1"/>
  <c r="T10" i="1" s="1"/>
  <c r="O6" i="4" l="1"/>
  <c r="Q6" i="4" s="1"/>
  <c r="P11" i="4"/>
  <c r="R11" i="4" s="1"/>
  <c r="P6" i="3"/>
  <c r="R6" i="3" s="1"/>
  <c r="P10" i="3"/>
  <c r="R10" i="3" s="1"/>
  <c r="R13" i="4"/>
  <c r="P12" i="4"/>
  <c r="R12" i="4" s="1"/>
  <c r="O13" i="4"/>
  <c r="Q13" i="4" s="1"/>
  <c r="P10" i="4"/>
  <c r="R10" i="4" s="1"/>
  <c r="O10" i="4"/>
  <c r="Q10" i="4" s="1"/>
  <c r="P11" i="3"/>
  <c r="R11" i="3" s="1"/>
  <c r="Q13" i="3"/>
  <c r="P7" i="3"/>
  <c r="R7" i="3" s="1"/>
  <c r="R13" i="3"/>
  <c r="S13" i="3"/>
  <c r="R8" i="2"/>
  <c r="T8" i="2" s="1"/>
  <c r="R9" i="2"/>
  <c r="T9" i="2" s="1"/>
  <c r="R13" i="2"/>
  <c r="S13" i="2"/>
  <c r="R6" i="2"/>
  <c r="T6" i="2" s="1"/>
  <c r="T13" i="2"/>
  <c r="Q11" i="2"/>
  <c r="S11" i="2" s="1"/>
  <c r="Q12" i="2"/>
  <c r="S12" i="2" s="1"/>
  <c r="Q7" i="2"/>
  <c r="S7" i="2" s="1"/>
  <c r="Q10" i="2"/>
  <c r="S10" i="2" s="1"/>
  <c r="R9" i="1"/>
  <c r="T9" i="1" s="1"/>
  <c r="S8" i="1"/>
  <c r="U8" i="1" s="1"/>
  <c r="S7" i="1"/>
  <c r="U7" i="1" s="1"/>
  <c r="S6" i="1"/>
  <c r="U6" i="1" s="1"/>
  <c r="R11" i="1"/>
  <c r="T11" i="1" s="1"/>
  <c r="S10" i="1"/>
  <c r="U10" i="1" s="1"/>
  <c r="R12" i="1"/>
  <c r="T12" i="1" s="1"/>
</calcChain>
</file>

<file path=xl/sharedStrings.xml><?xml version="1.0" encoding="utf-8"?>
<sst xmlns="http://schemas.openxmlformats.org/spreadsheetml/2006/main" count="202" uniqueCount="37">
  <si>
    <t>Nutrient Calculator</t>
  </si>
  <si>
    <t>Volume Calculator</t>
  </si>
  <si>
    <t>Total System Volume (Gallons):</t>
  </si>
  <si>
    <t>VEG</t>
  </si>
  <si>
    <t>BLOOM</t>
  </si>
  <si>
    <t>1 CYCLE</t>
  </si>
  <si>
    <t># OF CYCLES</t>
  </si>
  <si>
    <t>*All values in mL/gal</t>
  </si>
  <si>
    <t>mL</t>
  </si>
  <si>
    <t>Quarts</t>
  </si>
  <si>
    <t>Gallons</t>
  </si>
  <si>
    <t>CLEARLINE</t>
  </si>
  <si>
    <t>CS COCO CAL</t>
  </si>
  <si>
    <t>COCO CAL</t>
  </si>
  <si>
    <t xml:space="preserve">CS VEG A </t>
  </si>
  <si>
    <t>VEG A</t>
  </si>
  <si>
    <t xml:space="preserve">CS VEG B </t>
  </si>
  <si>
    <t xml:space="preserve"> </t>
  </si>
  <si>
    <t>VEG B</t>
  </si>
  <si>
    <t>CS BLOOM A</t>
  </si>
  <si>
    <t>BLOOM A</t>
  </si>
  <si>
    <t>CS BLOOM B</t>
  </si>
  <si>
    <t>BLOOM B</t>
  </si>
  <si>
    <t>CS BUD BOOSTER - Mid</t>
  </si>
  <si>
    <t>BUD BOOSTER-MID</t>
  </si>
  <si>
    <t>PPM (500 Scale)</t>
  </si>
  <si>
    <t>EC</t>
  </si>
  <si>
    <t>TARGET PH</t>
  </si>
  <si>
    <t>SOLUTION TEMP</t>
  </si>
  <si>
    <t>Add-Back Calculator</t>
  </si>
  <si>
    <t>Current Value:</t>
  </si>
  <si>
    <t>*Dilute below amounts into 4 gallons of water and slowly add back to the system. Never mix concentrates together or add undiluted concentrates directly to UC system.</t>
  </si>
  <si>
    <t xml:space="preserve">PPM (700 Scale) </t>
  </si>
  <si>
    <t>CS BUD BOOSTER - "Mid"</t>
  </si>
  <si>
    <t>BIOAG FULPOWER</t>
  </si>
  <si>
    <t>FULPOWER</t>
  </si>
  <si>
    <t>Finish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</si>
</sst>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0" x14ac:knownFonts="1">
    <font>
      <sz val="11"/>
      <color rgb="FF000000"/>
      <name val="Arial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name val="Arial"/>
      <family val="2"/>
    </font>
    <font>
      <sz val="11"/>
      <color rgb="FF000000"/>
      <name val="Open Sans"/>
      <family val="2"/>
    </font>
    <font>
      <sz val="11"/>
      <color rgb="FFFFFFFF"/>
      <name val="Open Sans"/>
      <family val="2"/>
    </font>
    <font>
      <b/>
      <sz val="14"/>
      <color rgb="FF000000"/>
      <name val="Open Sans"/>
      <family val="2"/>
    </font>
    <font>
      <sz val="11"/>
      <name val="Open Sans"/>
      <family val="2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A5A5A5"/>
        <bgColor rgb="FFA5A5A5"/>
      </patternFill>
    </fill>
    <fill>
      <patternFill patternType="solid">
        <fgColor rgb="FF9BBB59"/>
        <bgColor rgb="FF9BBB59"/>
      </patternFill>
    </fill>
    <fill>
      <patternFill patternType="solid">
        <fgColor rgb="FFB2A1C7"/>
        <bgColor rgb="FFB2A1C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1"/>
        <bgColor indexed="64"/>
      </patternFill>
    </fill>
  </fills>
  <borders count="38">
    <border>
      <left/>
      <right/>
      <top/>
      <bottom/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medium">
        <color rgb="FF000000"/>
      </right>
      <top style="thin">
        <color rgb="FFAAAAAA"/>
      </top>
      <bottom style="thin">
        <color rgb="FFAAAAAA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medium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AAAAAA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medium">
        <color rgb="FF000000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AAAAAA"/>
      </bottom>
      <diagonal/>
    </border>
    <border>
      <left style="thin">
        <color rgb="FFAAAAAA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AAAAAA"/>
      </right>
      <top/>
      <bottom/>
      <diagonal/>
    </border>
    <border>
      <left style="thin">
        <color rgb="FFAAAAAA"/>
      </left>
      <right/>
      <top style="thin">
        <color rgb="FFAAAAAA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AAAAAA"/>
      </top>
      <bottom style="thin">
        <color rgb="FFAAAAA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49" fontId="1" fillId="2" borderId="1" xfId="0" applyNumberFormat="1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49" fontId="1" fillId="2" borderId="6" xfId="0" applyNumberFormat="1" applyFont="1" applyFill="1" applyBorder="1"/>
    <xf numFmtId="49" fontId="3" fillId="0" borderId="7" xfId="0" applyNumberFormat="1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7" xfId="0" applyFont="1" applyBorder="1"/>
    <xf numFmtId="0" fontId="3" fillId="0" borderId="4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49" fontId="6" fillId="2" borderId="22" xfId="0" applyNumberFormat="1" applyFont="1" applyFill="1" applyBorder="1" applyAlignment="1">
      <alignment horizontal="center"/>
    </xf>
    <xf numFmtId="49" fontId="6" fillId="0" borderId="21" xfId="0" applyNumberFormat="1" applyFont="1" applyBorder="1"/>
    <xf numFmtId="49" fontId="6" fillId="2" borderId="21" xfId="0" applyNumberFormat="1" applyFont="1" applyFill="1" applyBorder="1"/>
    <xf numFmtId="0" fontId="6" fillId="2" borderId="21" xfId="0" applyFont="1" applyFill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165" fontId="6" fillId="2" borderId="21" xfId="0" applyNumberFormat="1" applyFont="1" applyFill="1" applyBorder="1" applyAlignment="1">
      <alignment horizontal="center"/>
    </xf>
    <xf numFmtId="0" fontId="2" fillId="0" borderId="25" xfId="0" applyFont="1" applyBorder="1"/>
    <xf numFmtId="49" fontId="8" fillId="2" borderId="26" xfId="0" applyNumberFormat="1" applyFont="1" applyFill="1" applyBorder="1"/>
    <xf numFmtId="49" fontId="3" fillId="0" borderId="3" xfId="0" applyNumberFormat="1" applyFont="1" applyBorder="1" applyAlignment="1">
      <alignment horizontal="right"/>
    </xf>
    <xf numFmtId="49" fontId="6" fillId="0" borderId="7" xfId="0" applyNumberFormat="1" applyFont="1" applyBorder="1"/>
    <xf numFmtId="0" fontId="6" fillId="0" borderId="8" xfId="0" applyFont="1" applyBorder="1"/>
    <xf numFmtId="49" fontId="2" fillId="0" borderId="10" xfId="0" applyNumberFormat="1" applyFont="1" applyBorder="1"/>
    <xf numFmtId="49" fontId="6" fillId="0" borderId="31" xfId="0" applyNumberFormat="1" applyFont="1" applyBorder="1" applyAlignment="1">
      <alignment horizontal="center"/>
    </xf>
    <xf numFmtId="0" fontId="7" fillId="7" borderId="32" xfId="0" applyFont="1" applyFill="1" applyBorder="1" applyAlignment="1">
      <alignment horizontal="center"/>
    </xf>
    <xf numFmtId="0" fontId="7" fillId="8" borderId="32" xfId="0" applyFont="1" applyFill="1" applyBorder="1" applyAlignment="1">
      <alignment horizontal="center"/>
    </xf>
    <xf numFmtId="49" fontId="2" fillId="0" borderId="4" xfId="0" applyNumberFormat="1" applyFont="1" applyBorder="1"/>
    <xf numFmtId="165" fontId="6" fillId="0" borderId="21" xfId="0" applyNumberFormat="1" applyFont="1" applyBorder="1" applyAlignment="1">
      <alignment horizontal="center"/>
    </xf>
    <xf numFmtId="1" fontId="7" fillId="4" borderId="21" xfId="0" applyNumberFormat="1" applyFont="1" applyFill="1" applyBorder="1" applyAlignment="1">
      <alignment horizontal="center"/>
    </xf>
    <xf numFmtId="1" fontId="7" fillId="5" borderId="21" xfId="0" applyNumberFormat="1" applyFont="1" applyFill="1" applyBorder="1" applyAlignment="1">
      <alignment horizontal="center"/>
    </xf>
    <xf numFmtId="0" fontId="2" fillId="0" borderId="33" xfId="0" applyFont="1" applyBorder="1"/>
    <xf numFmtId="49" fontId="6" fillId="10" borderId="29" xfId="0" applyNumberFormat="1" applyFont="1" applyFill="1" applyBorder="1" applyAlignment="1">
      <alignment horizontal="left"/>
    </xf>
    <xf numFmtId="1" fontId="2" fillId="10" borderId="29" xfId="0" applyNumberFormat="1" applyFont="1" applyFill="1" applyBorder="1" applyAlignment="1">
      <alignment horizontal="center"/>
    </xf>
    <xf numFmtId="2" fontId="2" fillId="10" borderId="29" xfId="0" applyNumberFormat="1" applyFont="1" applyFill="1" applyBorder="1" applyAlignment="1">
      <alignment horizontal="center"/>
    </xf>
    <xf numFmtId="164" fontId="2" fillId="10" borderId="29" xfId="0" applyNumberFormat="1" applyFont="1" applyFill="1" applyBorder="1" applyAlignment="1">
      <alignment horizontal="center"/>
    </xf>
    <xf numFmtId="2" fontId="2" fillId="11" borderId="29" xfId="0" applyNumberFormat="1" applyFont="1" applyFill="1" applyBorder="1" applyAlignment="1">
      <alignment horizontal="center"/>
    </xf>
    <xf numFmtId="164" fontId="2" fillId="11" borderId="29" xfId="0" applyNumberFormat="1" applyFont="1" applyFill="1" applyBorder="1" applyAlignment="1">
      <alignment horizontal="center"/>
    </xf>
    <xf numFmtId="49" fontId="2" fillId="0" borderId="33" xfId="0" applyNumberFormat="1" applyFont="1" applyBorder="1"/>
    <xf numFmtId="49" fontId="3" fillId="0" borderId="34" xfId="0" applyNumberFormat="1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49" fontId="6" fillId="0" borderId="34" xfId="0" applyNumberFormat="1" applyFont="1" applyBorder="1" applyAlignment="1">
      <alignment horizontal="left"/>
    </xf>
    <xf numFmtId="1" fontId="2" fillId="0" borderId="34" xfId="0" applyNumberFormat="1" applyFont="1" applyBorder="1" applyAlignment="1">
      <alignment horizontal="center"/>
    </xf>
    <xf numFmtId="2" fontId="2" fillId="0" borderId="34" xfId="0" applyNumberFormat="1" applyFont="1" applyBorder="1" applyAlignment="1">
      <alignment horizontal="center"/>
    </xf>
    <xf numFmtId="164" fontId="2" fillId="0" borderId="34" xfId="0" applyNumberFormat="1" applyFont="1" applyBorder="1" applyAlignment="1">
      <alignment horizontal="center"/>
    </xf>
    <xf numFmtId="2" fontId="2" fillId="4" borderId="34" xfId="0" applyNumberFormat="1" applyFont="1" applyFill="1" applyBorder="1" applyAlignment="1">
      <alignment horizontal="center"/>
    </xf>
    <xf numFmtId="164" fontId="2" fillId="4" borderId="34" xfId="0" applyNumberFormat="1" applyFont="1" applyFill="1" applyBorder="1" applyAlignment="1">
      <alignment horizontal="center"/>
    </xf>
    <xf numFmtId="0" fontId="2" fillId="0" borderId="35" xfId="0" applyFont="1" applyBorder="1"/>
    <xf numFmtId="49" fontId="2" fillId="0" borderId="35" xfId="0" applyNumberFormat="1" applyFont="1" applyBorder="1"/>
    <xf numFmtId="0" fontId="3" fillId="0" borderId="13" xfId="0" applyFont="1" applyBorder="1"/>
    <xf numFmtId="0" fontId="2" fillId="0" borderId="36" xfId="0" applyFont="1" applyBorder="1"/>
    <xf numFmtId="0" fontId="2" fillId="0" borderId="34" xfId="0" applyFont="1" applyBorder="1"/>
    <xf numFmtId="49" fontId="4" fillId="6" borderId="34" xfId="0" applyNumberFormat="1" applyFont="1" applyFill="1" applyBorder="1" applyAlignment="1">
      <alignment horizontal="center"/>
    </xf>
    <xf numFmtId="49" fontId="6" fillId="2" borderId="34" xfId="0" applyNumberFormat="1" applyFont="1" applyFill="1" applyBorder="1" applyAlignment="1">
      <alignment horizontal="center"/>
    </xf>
    <xf numFmtId="1" fontId="7" fillId="4" borderId="34" xfId="0" applyNumberFormat="1" applyFont="1" applyFill="1" applyBorder="1" applyAlignment="1">
      <alignment horizontal="center"/>
    </xf>
    <xf numFmtId="1" fontId="7" fillId="5" borderId="34" xfId="0" applyNumberFormat="1" applyFont="1" applyFill="1" applyBorder="1" applyAlignment="1">
      <alignment horizontal="center"/>
    </xf>
    <xf numFmtId="49" fontId="6" fillId="0" borderId="34" xfId="0" applyNumberFormat="1" applyFont="1" applyBorder="1"/>
    <xf numFmtId="165" fontId="6" fillId="0" borderId="34" xfId="0" applyNumberFormat="1" applyFont="1" applyBorder="1" applyAlignment="1">
      <alignment horizontal="center"/>
    </xf>
    <xf numFmtId="165" fontId="6" fillId="12" borderId="34" xfId="0" applyNumberFormat="1" applyFont="1" applyFill="1" applyBorder="1" applyAlignment="1">
      <alignment horizontal="center"/>
    </xf>
    <xf numFmtId="49" fontId="6" fillId="9" borderId="34" xfId="0" applyNumberFormat="1" applyFont="1" applyFill="1" applyBorder="1"/>
    <xf numFmtId="165" fontId="6" fillId="9" borderId="34" xfId="0" applyNumberFormat="1" applyFont="1" applyFill="1" applyBorder="1" applyAlignment="1">
      <alignment horizontal="center"/>
    </xf>
    <xf numFmtId="49" fontId="9" fillId="12" borderId="34" xfId="0" applyNumberFormat="1" applyFont="1" applyFill="1" applyBorder="1"/>
    <xf numFmtId="165" fontId="9" fillId="12" borderId="34" xfId="0" applyNumberFormat="1" applyFont="1" applyFill="1" applyBorder="1" applyAlignment="1">
      <alignment horizontal="center"/>
    </xf>
    <xf numFmtId="49" fontId="6" fillId="2" borderId="34" xfId="0" applyNumberFormat="1" applyFont="1" applyFill="1" applyBorder="1"/>
    <xf numFmtId="0" fontId="6" fillId="2" borderId="34" xfId="0" applyFont="1" applyFill="1" applyBorder="1" applyAlignment="1">
      <alignment horizontal="center"/>
    </xf>
    <xf numFmtId="165" fontId="6" fillId="2" borderId="34" xfId="0" applyNumberFormat="1" applyFont="1" applyFill="1" applyBorder="1" applyAlignment="1">
      <alignment horizontal="center"/>
    </xf>
    <xf numFmtId="49" fontId="4" fillId="4" borderId="37" xfId="0" applyNumberFormat="1" applyFont="1" applyFill="1" applyBorder="1" applyAlignment="1">
      <alignment horizontal="center"/>
    </xf>
    <xf numFmtId="49" fontId="4" fillId="7" borderId="29" xfId="0" applyNumberFormat="1" applyFont="1" applyFill="1" applyBorder="1" applyAlignment="1">
      <alignment horizontal="center"/>
    </xf>
    <xf numFmtId="49" fontId="4" fillId="5" borderId="34" xfId="0" applyNumberFormat="1" applyFont="1" applyFill="1" applyBorder="1" applyAlignment="1">
      <alignment horizontal="center"/>
    </xf>
    <xf numFmtId="0" fontId="5" fillId="0" borderId="34" xfId="0" applyFont="1" applyBorder="1"/>
    <xf numFmtId="49" fontId="3" fillId="0" borderId="34" xfId="0" applyNumberFormat="1" applyFont="1" applyBorder="1" applyAlignment="1">
      <alignment horizontal="center"/>
    </xf>
    <xf numFmtId="49" fontId="4" fillId="8" borderId="27" xfId="0" applyNumberFormat="1" applyFont="1" applyFill="1" applyBorder="1" applyAlignment="1">
      <alignment horizontal="center"/>
    </xf>
    <xf numFmtId="0" fontId="5" fillId="0" borderId="28" xfId="0" applyFont="1" applyBorder="1"/>
    <xf numFmtId="0" fontId="5" fillId="0" borderId="29" xfId="0" applyFont="1" applyBorder="1"/>
    <xf numFmtId="0" fontId="5" fillId="0" borderId="30" xfId="0" applyFont="1" applyBorder="1"/>
    <xf numFmtId="49" fontId="4" fillId="4" borderId="15" xfId="0" applyNumberFormat="1" applyFont="1" applyFill="1" applyBorder="1" applyAlignment="1">
      <alignment horizontal="center"/>
    </xf>
    <xf numFmtId="0" fontId="5" fillId="0" borderId="16" xfId="0" applyFont="1" applyBorder="1"/>
    <xf numFmtId="0" fontId="5" fillId="0" borderId="17" xfId="0" applyFont="1" applyBorder="1"/>
    <xf numFmtId="49" fontId="4" fillId="5" borderId="18" xfId="0" applyNumberFormat="1" applyFont="1" applyFill="1" applyBorder="1" applyAlignment="1">
      <alignment horizontal="center"/>
    </xf>
    <xf numFmtId="0" fontId="5" fillId="0" borderId="19" xfId="0" applyFont="1" applyBorder="1"/>
    <xf numFmtId="0" fontId="5" fillId="0" borderId="32" xfId="0" applyFont="1" applyBorder="1"/>
    <xf numFmtId="0" fontId="5" fillId="0" borderId="20" xfId="0" applyFont="1" applyBorder="1"/>
    <xf numFmtId="49" fontId="4" fillId="7" borderId="27" xfId="0" applyNumberFormat="1" applyFont="1" applyFill="1" applyBorder="1" applyAlignment="1">
      <alignment horizontal="center"/>
    </xf>
    <xf numFmtId="49" fontId="4" fillId="4" borderId="34" xfId="0" applyNumberFormat="1" applyFont="1" applyFill="1" applyBorder="1" applyAlignment="1">
      <alignment horizontal="center"/>
    </xf>
    <xf numFmtId="0" fontId="2" fillId="3" borderId="9" xfId="0" applyFont="1" applyFill="1" applyBorder="1" applyProtection="1">
      <protection locked="0"/>
    </xf>
    <xf numFmtId="0" fontId="2" fillId="3" borderId="34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1"/>
  <sheetViews>
    <sheetView showGridLines="0" topLeftCell="A3" workbookViewId="0">
      <selection activeCell="R7" sqref="R7"/>
    </sheetView>
  </sheetViews>
  <sheetFormatPr defaultColWidth="12.625" defaultRowHeight="15" customHeight="1" x14ac:dyDescent="0.2"/>
  <cols>
    <col min="1" max="1" width="27.875" customWidth="1"/>
    <col min="2" max="12" width="8.125" customWidth="1"/>
    <col min="13" max="14" width="8.625" customWidth="1"/>
    <col min="15" max="15" width="7.125" customWidth="1"/>
    <col min="16" max="16" width="17.875" customWidth="1"/>
    <col min="17" max="17" width="10.875" customWidth="1"/>
    <col min="18" max="19" width="11.125" customWidth="1"/>
    <col min="20" max="21" width="10" customWidth="1"/>
    <col min="22" max="25" width="7.875" customWidth="1"/>
  </cols>
  <sheetData>
    <row r="1" spans="1:25" ht="18" customHeight="1" x14ac:dyDescent="0.3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>
        <v>2</v>
      </c>
      <c r="M1" s="4"/>
      <c r="N1" s="4"/>
      <c r="O1" s="5"/>
      <c r="P1" s="6" t="s">
        <v>1</v>
      </c>
      <c r="Q1" s="2"/>
      <c r="R1" s="4"/>
      <c r="S1" s="4"/>
      <c r="T1" s="4"/>
      <c r="U1" s="4"/>
      <c r="V1" s="4"/>
      <c r="W1" s="4"/>
      <c r="X1" s="4"/>
      <c r="Y1" s="4"/>
    </row>
    <row r="2" spans="1:25" ht="14.25" customHeight="1" x14ac:dyDescent="0.25">
      <c r="A2" s="7" t="s">
        <v>2</v>
      </c>
      <c r="B2" s="8"/>
      <c r="C2" s="89">
        <v>1</v>
      </c>
      <c r="D2" s="9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0"/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11"/>
      <c r="B3" s="12"/>
      <c r="C3" s="13"/>
      <c r="D3" s="12"/>
      <c r="E3" s="12"/>
      <c r="F3" s="14"/>
      <c r="G3" s="4"/>
      <c r="H3" s="4"/>
      <c r="I3" s="4"/>
      <c r="J3" s="4"/>
      <c r="K3" s="4"/>
      <c r="L3" s="4"/>
      <c r="M3" s="4"/>
      <c r="N3" s="4"/>
      <c r="O3" s="4"/>
      <c r="P3" s="14"/>
      <c r="Q3" s="14"/>
      <c r="R3" s="14"/>
      <c r="S3" s="14"/>
      <c r="T3" s="14"/>
      <c r="U3" s="14"/>
      <c r="V3" s="4"/>
      <c r="W3" s="4"/>
      <c r="X3" s="4"/>
      <c r="Y3" s="4"/>
    </row>
    <row r="4" spans="1:25" ht="14.25" customHeight="1" x14ac:dyDescent="0.25">
      <c r="A4" s="15"/>
      <c r="B4" s="80" t="s">
        <v>3</v>
      </c>
      <c r="C4" s="81"/>
      <c r="D4" s="81"/>
      <c r="E4" s="82"/>
      <c r="F4" s="83" t="s">
        <v>4</v>
      </c>
      <c r="G4" s="84"/>
      <c r="H4" s="84"/>
      <c r="I4" s="84"/>
      <c r="J4" s="84"/>
      <c r="K4" s="84"/>
      <c r="L4" s="85"/>
      <c r="M4" s="86"/>
      <c r="N4" s="57" t="s">
        <v>36</v>
      </c>
      <c r="O4" s="36"/>
      <c r="P4" s="75" t="s">
        <v>5</v>
      </c>
      <c r="Q4" s="74"/>
      <c r="R4" s="74"/>
      <c r="S4" s="74"/>
      <c r="T4" s="44" t="s">
        <v>6</v>
      </c>
      <c r="U4" s="90">
        <v>1</v>
      </c>
      <c r="V4" s="2"/>
      <c r="W4" s="4"/>
      <c r="X4" s="4"/>
      <c r="Y4" s="4"/>
    </row>
    <row r="5" spans="1:25" ht="16.5" customHeight="1" x14ac:dyDescent="0.3">
      <c r="A5" s="16" t="s">
        <v>7</v>
      </c>
      <c r="B5" s="34">
        <v>1</v>
      </c>
      <c r="C5" s="34">
        <v>2</v>
      </c>
      <c r="D5" s="34">
        <v>3</v>
      </c>
      <c r="E5" s="34">
        <v>4</v>
      </c>
      <c r="F5" s="35">
        <v>1</v>
      </c>
      <c r="G5" s="35">
        <v>2</v>
      </c>
      <c r="H5" s="35">
        <v>3</v>
      </c>
      <c r="I5" s="35">
        <v>4</v>
      </c>
      <c r="J5" s="35">
        <v>5</v>
      </c>
      <c r="K5" s="35">
        <v>6</v>
      </c>
      <c r="L5" s="35">
        <v>7</v>
      </c>
      <c r="M5" s="35">
        <v>8</v>
      </c>
      <c r="N5" s="35">
        <v>9</v>
      </c>
      <c r="O5" s="36"/>
      <c r="P5" s="45"/>
      <c r="Q5" s="44" t="s">
        <v>8</v>
      </c>
      <c r="R5" s="44" t="s">
        <v>9</v>
      </c>
      <c r="S5" s="44" t="s">
        <v>10</v>
      </c>
      <c r="T5" s="44" t="s">
        <v>9</v>
      </c>
      <c r="U5" s="44" t="s">
        <v>10</v>
      </c>
      <c r="V5" s="2"/>
      <c r="W5" s="4"/>
      <c r="X5" s="4"/>
      <c r="Y5" s="4"/>
    </row>
    <row r="6" spans="1:25" ht="15.75" customHeight="1" x14ac:dyDescent="0.3">
      <c r="A6" s="17" t="s">
        <v>11</v>
      </c>
      <c r="B6" s="33">
        <f>C2*1</f>
        <v>1</v>
      </c>
      <c r="C6" s="33">
        <f>C2*1</f>
        <v>1</v>
      </c>
      <c r="D6" s="33">
        <f>C2*1</f>
        <v>1</v>
      </c>
      <c r="E6" s="33">
        <f>C2*1</f>
        <v>1</v>
      </c>
      <c r="F6" s="33">
        <f>C2*1</f>
        <v>1</v>
      </c>
      <c r="G6" s="33">
        <f>C2*1</f>
        <v>1</v>
      </c>
      <c r="H6" s="33">
        <f>C2*1</f>
        <v>1</v>
      </c>
      <c r="I6" s="33">
        <f>C2*1</f>
        <v>1</v>
      </c>
      <c r="J6" s="33">
        <f>C2*1</f>
        <v>1</v>
      </c>
      <c r="K6" s="33">
        <f>C2*1</f>
        <v>1</v>
      </c>
      <c r="L6" s="33">
        <f>C2*1</f>
        <v>1</v>
      </c>
      <c r="M6" s="33">
        <f>C2*1</f>
        <v>1</v>
      </c>
      <c r="N6" s="33">
        <f>D2*1</f>
        <v>0</v>
      </c>
      <c r="O6" s="36"/>
      <c r="P6" s="46" t="s">
        <v>11</v>
      </c>
      <c r="Q6" s="47">
        <f t="shared" ref="Q6:Q12" si="0">SUM(B6:N6)</f>
        <v>12</v>
      </c>
      <c r="R6" s="48">
        <f t="shared" ref="R6:R12" si="1">Q6/946.353</f>
        <v>1.2680257789640863E-2</v>
      </c>
      <c r="S6" s="49">
        <f t="shared" ref="S6:S12" si="2">Q6/3785</f>
        <v>3.1704095112285338E-3</v>
      </c>
      <c r="T6" s="50">
        <f>R6*$U$4</f>
        <v>1.2680257789640863E-2</v>
      </c>
      <c r="U6" s="51">
        <f>S6*$U$4</f>
        <v>3.1704095112285338E-3</v>
      </c>
      <c r="V6" s="2"/>
      <c r="W6" s="4"/>
      <c r="X6" s="4"/>
      <c r="Y6" s="4"/>
    </row>
    <row r="7" spans="1:25" ht="15.75" customHeight="1" x14ac:dyDescent="0.3">
      <c r="A7" s="17" t="s">
        <v>12</v>
      </c>
      <c r="B7" s="33">
        <f>C2*2</f>
        <v>2</v>
      </c>
      <c r="C7" s="33">
        <f>C2*2</f>
        <v>2</v>
      </c>
      <c r="D7" s="33">
        <f>C2*2</f>
        <v>2</v>
      </c>
      <c r="E7" s="33">
        <f>C2*2</f>
        <v>2</v>
      </c>
      <c r="F7" s="33">
        <f>C2*2</f>
        <v>2</v>
      </c>
      <c r="G7" s="33">
        <f>C2*2</f>
        <v>2</v>
      </c>
      <c r="H7" s="33">
        <f>C2*2</f>
        <v>2</v>
      </c>
      <c r="I7" s="33">
        <f>C2*2</f>
        <v>2</v>
      </c>
      <c r="J7" s="33">
        <f>C2*2</f>
        <v>2</v>
      </c>
      <c r="K7" s="33">
        <f>C2*2</f>
        <v>2</v>
      </c>
      <c r="L7" s="33">
        <f>C2*2</f>
        <v>2</v>
      </c>
      <c r="M7" s="33">
        <f>C2*2</f>
        <v>2</v>
      </c>
      <c r="N7" s="33">
        <f>D2*2</f>
        <v>0</v>
      </c>
      <c r="O7" s="36"/>
      <c r="P7" s="46" t="s">
        <v>13</v>
      </c>
      <c r="Q7" s="47">
        <f t="shared" si="0"/>
        <v>24</v>
      </c>
      <c r="R7" s="48">
        <f t="shared" si="1"/>
        <v>2.5360515579281727E-2</v>
      </c>
      <c r="S7" s="49">
        <f t="shared" si="2"/>
        <v>6.3408190224570676E-3</v>
      </c>
      <c r="T7" s="50">
        <f>R7*$U$4</f>
        <v>2.5360515579281727E-2</v>
      </c>
      <c r="U7" s="51">
        <f>S7*$U$4</f>
        <v>6.3408190224570676E-3</v>
      </c>
      <c r="V7" s="2"/>
      <c r="W7" s="4"/>
      <c r="X7" s="4"/>
      <c r="Y7" s="4"/>
    </row>
    <row r="8" spans="1:25" ht="15.75" customHeight="1" x14ac:dyDescent="0.3">
      <c r="A8" s="17" t="s">
        <v>14</v>
      </c>
      <c r="B8" s="33">
        <v>0.5</v>
      </c>
      <c r="C8" s="33">
        <f>C2*1</f>
        <v>1</v>
      </c>
      <c r="D8" s="33">
        <f>C2*2</f>
        <v>2</v>
      </c>
      <c r="E8" s="33">
        <f>C2*2.5</f>
        <v>2.5</v>
      </c>
      <c r="F8" s="33"/>
      <c r="G8" s="33"/>
      <c r="H8" s="33"/>
      <c r="I8" s="33"/>
      <c r="J8" s="33"/>
      <c r="K8" s="33"/>
      <c r="L8" s="33"/>
      <c r="M8" s="33"/>
      <c r="N8" s="33"/>
      <c r="O8" s="36"/>
      <c r="P8" s="46" t="s">
        <v>15</v>
      </c>
      <c r="Q8" s="47">
        <f>SUM(B8:N8)</f>
        <v>6</v>
      </c>
      <c r="R8" s="48">
        <f t="shared" si="1"/>
        <v>6.3401288948204317E-3</v>
      </c>
      <c r="S8" s="49">
        <f t="shared" si="2"/>
        <v>1.5852047556142669E-3</v>
      </c>
      <c r="T8" s="50">
        <f>R8*$U$4</f>
        <v>6.3401288948204317E-3</v>
      </c>
      <c r="U8" s="51">
        <f>S8*$U$4</f>
        <v>1.5852047556142669E-3</v>
      </c>
      <c r="V8" s="2"/>
      <c r="W8" s="4"/>
      <c r="X8" s="4"/>
      <c r="Y8" s="4"/>
    </row>
    <row r="9" spans="1:25" ht="15.75" customHeight="1" x14ac:dyDescent="0.3">
      <c r="A9" s="17" t="s">
        <v>16</v>
      </c>
      <c r="B9" s="33">
        <f>C2*0.5</f>
        <v>0.5</v>
      </c>
      <c r="C9" s="33">
        <f>C2*1</f>
        <v>1</v>
      </c>
      <c r="D9" s="33">
        <f>C2*2</f>
        <v>2</v>
      </c>
      <c r="E9" s="33">
        <f>C2*2.5</f>
        <v>2.5</v>
      </c>
      <c r="F9" s="33"/>
      <c r="G9" s="33"/>
      <c r="H9" s="33"/>
      <c r="I9" s="33"/>
      <c r="J9" s="33"/>
      <c r="K9" s="33"/>
      <c r="L9" s="33"/>
      <c r="M9" s="33"/>
      <c r="N9" s="33"/>
      <c r="O9" s="43" t="s">
        <v>17</v>
      </c>
      <c r="P9" s="46" t="s">
        <v>18</v>
      </c>
      <c r="Q9" s="47">
        <f>SUM(B9:N9)</f>
        <v>6</v>
      </c>
      <c r="R9" s="48">
        <f t="shared" si="1"/>
        <v>6.3401288948204317E-3</v>
      </c>
      <c r="S9" s="49">
        <f t="shared" si="2"/>
        <v>1.5852047556142669E-3</v>
      </c>
      <c r="T9" s="50">
        <f>R9*$U$4</f>
        <v>6.3401288948204317E-3</v>
      </c>
      <c r="U9" s="51">
        <f>S9*$U$4</f>
        <v>1.5852047556142669E-3</v>
      </c>
      <c r="V9" s="2"/>
      <c r="W9" s="4"/>
      <c r="X9" s="4"/>
      <c r="Y9" s="4"/>
    </row>
    <row r="10" spans="1:25" ht="15.75" customHeight="1" x14ac:dyDescent="0.3">
      <c r="A10" s="17" t="s">
        <v>19</v>
      </c>
      <c r="B10" s="33"/>
      <c r="C10" s="33"/>
      <c r="D10" s="33"/>
      <c r="E10" s="33"/>
      <c r="F10" s="33">
        <f>C2*3.5</f>
        <v>3.5</v>
      </c>
      <c r="G10" s="33">
        <f>C2*4.5</f>
        <v>4.5</v>
      </c>
      <c r="H10" s="33">
        <f>C2*6</f>
        <v>6</v>
      </c>
      <c r="I10" s="33">
        <f>C2*6</f>
        <v>6</v>
      </c>
      <c r="J10" s="33">
        <f>C2*7</f>
        <v>7</v>
      </c>
      <c r="K10" s="33">
        <f>C2*6</f>
        <v>6</v>
      </c>
      <c r="L10" s="33">
        <f>C2*4</f>
        <v>4</v>
      </c>
      <c r="M10" s="33">
        <f>C2*3</f>
        <v>3</v>
      </c>
      <c r="N10" s="33">
        <f>D2*3</f>
        <v>0</v>
      </c>
      <c r="O10" s="36"/>
      <c r="P10" s="46" t="s">
        <v>20</v>
      </c>
      <c r="Q10" s="47">
        <f t="shared" si="0"/>
        <v>40</v>
      </c>
      <c r="R10" s="48">
        <f t="shared" si="1"/>
        <v>4.2267525965469545E-2</v>
      </c>
      <c r="S10" s="49">
        <f t="shared" si="2"/>
        <v>1.0568031704095112E-2</v>
      </c>
      <c r="T10" s="50">
        <f>R10*$U$4</f>
        <v>4.2267525965469545E-2</v>
      </c>
      <c r="U10" s="51">
        <f>S10*$U$4</f>
        <v>1.0568031704095112E-2</v>
      </c>
      <c r="V10" s="2"/>
      <c r="W10" s="4"/>
      <c r="X10" s="4"/>
      <c r="Y10" s="4"/>
    </row>
    <row r="11" spans="1:25" ht="15.75" customHeight="1" x14ac:dyDescent="0.3">
      <c r="A11" s="17" t="s">
        <v>21</v>
      </c>
      <c r="B11" s="33"/>
      <c r="C11" s="33"/>
      <c r="D11" s="33"/>
      <c r="E11" s="33"/>
      <c r="F11" s="33">
        <f>C2*3.5</f>
        <v>3.5</v>
      </c>
      <c r="G11" s="33">
        <f>C2*4.5</f>
        <v>4.5</v>
      </c>
      <c r="H11" s="33">
        <f>C2*6</f>
        <v>6</v>
      </c>
      <c r="I11" s="33">
        <f>C2*6</f>
        <v>6</v>
      </c>
      <c r="J11" s="33">
        <f>C2*7</f>
        <v>7</v>
      </c>
      <c r="K11" s="33">
        <f>C2*6</f>
        <v>6</v>
      </c>
      <c r="L11" s="33">
        <f>C2*4</f>
        <v>4</v>
      </c>
      <c r="M11" s="33">
        <f>C2*3</f>
        <v>3</v>
      </c>
      <c r="N11" s="33">
        <f>D2*3</f>
        <v>0</v>
      </c>
      <c r="O11" s="36"/>
      <c r="P11" s="46" t="s">
        <v>22</v>
      </c>
      <c r="Q11" s="47">
        <f t="shared" si="0"/>
        <v>40</v>
      </c>
      <c r="R11" s="48">
        <f t="shared" si="1"/>
        <v>4.2267525965469545E-2</v>
      </c>
      <c r="S11" s="49">
        <f t="shared" si="2"/>
        <v>1.0568031704095112E-2</v>
      </c>
      <c r="T11" s="50">
        <f>R11*$U$4</f>
        <v>4.2267525965469545E-2</v>
      </c>
      <c r="U11" s="51">
        <f>S11*$U$4</f>
        <v>1.0568031704095112E-2</v>
      </c>
      <c r="V11" s="2"/>
      <c r="W11" s="4"/>
      <c r="X11" s="4"/>
      <c r="Y11" s="4"/>
    </row>
    <row r="12" spans="1:25" ht="16.5" customHeight="1" x14ac:dyDescent="0.3">
      <c r="A12" s="17" t="s">
        <v>33</v>
      </c>
      <c r="B12" s="33"/>
      <c r="C12" s="33"/>
      <c r="D12" s="33"/>
      <c r="E12" s="33"/>
      <c r="F12" s="33">
        <f>C2*0.5</f>
        <v>0.5</v>
      </c>
      <c r="G12" s="33">
        <f>C2*1.5</f>
        <v>1.5</v>
      </c>
      <c r="H12" s="33">
        <f>C2*2</f>
        <v>2</v>
      </c>
      <c r="I12" s="33">
        <f>C2*3</f>
        <v>3</v>
      </c>
      <c r="J12" s="33">
        <f>C2*3.5</f>
        <v>3.5</v>
      </c>
      <c r="K12" s="33">
        <f>C2*3</f>
        <v>3</v>
      </c>
      <c r="L12" s="33">
        <f>C2*2</f>
        <v>2</v>
      </c>
      <c r="M12" s="33">
        <f>C2*1.5</f>
        <v>1.5</v>
      </c>
      <c r="N12" s="33">
        <f>D2*1.5</f>
        <v>0</v>
      </c>
      <c r="O12" s="36"/>
      <c r="P12" s="46" t="s">
        <v>24</v>
      </c>
      <c r="Q12" s="47">
        <f t="shared" si="0"/>
        <v>17</v>
      </c>
      <c r="R12" s="48">
        <f t="shared" si="1"/>
        <v>1.7963698535324556E-2</v>
      </c>
      <c r="S12" s="49">
        <f t="shared" si="2"/>
        <v>4.4914134742404226E-3</v>
      </c>
      <c r="T12" s="50">
        <f>R12*$U$4</f>
        <v>1.7963698535324556E-2</v>
      </c>
      <c r="U12" s="51">
        <f>S12*$U$4</f>
        <v>4.4914134742404226E-3</v>
      </c>
      <c r="V12" s="2"/>
      <c r="W12" s="4"/>
      <c r="X12" s="4"/>
      <c r="Y12" s="4"/>
    </row>
    <row r="13" spans="1:25" ht="16.5" customHeight="1" x14ac:dyDescent="0.3">
      <c r="A13" s="64" t="s">
        <v>34</v>
      </c>
      <c r="B13" s="65">
        <f>C2*1</f>
        <v>1</v>
      </c>
      <c r="C13" s="65">
        <f>C2*1</f>
        <v>1</v>
      </c>
      <c r="D13" s="65">
        <f>C2*1</f>
        <v>1</v>
      </c>
      <c r="E13" s="65">
        <f>C2*1</f>
        <v>1</v>
      </c>
      <c r="F13" s="65">
        <f>C2*1</f>
        <v>1</v>
      </c>
      <c r="G13" s="65">
        <f>C2*1</f>
        <v>1</v>
      </c>
      <c r="H13" s="65">
        <f>C2*1</f>
        <v>1</v>
      </c>
      <c r="I13" s="65">
        <f>C2*1</f>
        <v>1</v>
      </c>
      <c r="J13" s="65">
        <f>C2*1</f>
        <v>1</v>
      </c>
      <c r="K13" s="65">
        <f>C2*1</f>
        <v>1</v>
      </c>
      <c r="L13" s="65">
        <f>C2*1</f>
        <v>1</v>
      </c>
      <c r="M13" s="65">
        <f>C2*1</f>
        <v>1</v>
      </c>
      <c r="N13" s="65">
        <f>C2*1</f>
        <v>1</v>
      </c>
      <c r="O13" s="36"/>
      <c r="P13" s="46" t="s">
        <v>34</v>
      </c>
      <c r="Q13" s="47">
        <f>SUM(B13:N13)</f>
        <v>13</v>
      </c>
      <c r="R13" s="48">
        <f t="shared" ref="R13" si="3">Q13/946.353</f>
        <v>1.3736945938777603E-2</v>
      </c>
      <c r="S13" s="49">
        <f t="shared" ref="S13" si="4">Q13/3785</f>
        <v>3.4346103038309117E-3</v>
      </c>
      <c r="T13" s="50">
        <f>R13*$U$4</f>
        <v>1.3736945938777603E-2</v>
      </c>
      <c r="U13" s="51">
        <f>S13*$U$4</f>
        <v>3.4346103038309117E-3</v>
      </c>
      <c r="V13" s="2"/>
      <c r="W13" s="4"/>
      <c r="X13" s="4"/>
      <c r="Y13" s="4"/>
    </row>
    <row r="14" spans="1:25" ht="16.5" customHeight="1" x14ac:dyDescent="0.3">
      <c r="A14" s="18" t="s">
        <v>25</v>
      </c>
      <c r="B14" s="19">
        <f t="shared" ref="B14:M14" si="5">B16*500</f>
        <v>100</v>
      </c>
      <c r="C14" s="19">
        <f t="shared" si="5"/>
        <v>150</v>
      </c>
      <c r="D14" s="19">
        <f t="shared" si="5"/>
        <v>300</v>
      </c>
      <c r="E14" s="19">
        <f t="shared" si="5"/>
        <v>300</v>
      </c>
      <c r="F14" s="19">
        <f t="shared" si="5"/>
        <v>400</v>
      </c>
      <c r="G14" s="19">
        <f t="shared" si="5"/>
        <v>400</v>
      </c>
      <c r="H14" s="19">
        <f t="shared" si="5"/>
        <v>600</v>
      </c>
      <c r="I14" s="19">
        <f t="shared" si="5"/>
        <v>650</v>
      </c>
      <c r="J14" s="19">
        <f t="shared" si="5"/>
        <v>700</v>
      </c>
      <c r="K14" s="19">
        <f t="shared" si="5"/>
        <v>600</v>
      </c>
      <c r="L14" s="19">
        <f t="shared" ref="L14" si="6">L16*500</f>
        <v>450</v>
      </c>
      <c r="M14" s="19">
        <f t="shared" si="5"/>
        <v>400</v>
      </c>
      <c r="N14" s="19">
        <f t="shared" ref="N14" si="7">N16*500</f>
        <v>400</v>
      </c>
      <c r="O14" s="20"/>
      <c r="P14" s="10"/>
      <c r="Q14" s="10"/>
      <c r="R14" s="10"/>
      <c r="S14" s="10"/>
      <c r="T14" s="10"/>
      <c r="U14" s="10"/>
      <c r="V14" s="4"/>
      <c r="W14" s="4"/>
      <c r="X14" s="4"/>
      <c r="Y14" s="4"/>
    </row>
    <row r="15" spans="1:25" ht="16.5" customHeight="1" x14ac:dyDescent="0.3">
      <c r="A15" s="18" t="s">
        <v>32</v>
      </c>
      <c r="B15" s="19">
        <f t="shared" ref="B15:N15" si="8">B16*700</f>
        <v>140</v>
      </c>
      <c r="C15" s="19">
        <f t="shared" si="8"/>
        <v>210</v>
      </c>
      <c r="D15" s="19">
        <f t="shared" si="8"/>
        <v>420</v>
      </c>
      <c r="E15" s="19">
        <f t="shared" si="8"/>
        <v>420</v>
      </c>
      <c r="F15" s="19">
        <f t="shared" si="8"/>
        <v>560</v>
      </c>
      <c r="G15" s="19">
        <f t="shared" si="8"/>
        <v>560</v>
      </c>
      <c r="H15" s="19">
        <f t="shared" si="8"/>
        <v>840</v>
      </c>
      <c r="I15" s="19">
        <f t="shared" si="8"/>
        <v>910</v>
      </c>
      <c r="J15" s="19">
        <f t="shared" si="8"/>
        <v>979.99999999999989</v>
      </c>
      <c r="K15" s="19">
        <f t="shared" si="8"/>
        <v>840</v>
      </c>
      <c r="L15" s="19">
        <f t="shared" si="8"/>
        <v>630</v>
      </c>
      <c r="M15" s="19">
        <f t="shared" si="8"/>
        <v>560</v>
      </c>
      <c r="N15" s="19">
        <f t="shared" si="8"/>
        <v>560</v>
      </c>
      <c r="O15" s="20"/>
      <c r="P15" s="10"/>
      <c r="Q15" s="10"/>
      <c r="R15" s="10"/>
      <c r="S15" s="10"/>
      <c r="T15" s="10"/>
      <c r="U15" s="10"/>
      <c r="V15" s="4"/>
      <c r="W15" s="4"/>
      <c r="X15" s="4"/>
      <c r="Y15" s="4"/>
    </row>
    <row r="16" spans="1:25" ht="15.75" customHeight="1" x14ac:dyDescent="0.3">
      <c r="A16" s="18" t="s">
        <v>26</v>
      </c>
      <c r="B16" s="19">
        <v>0.2</v>
      </c>
      <c r="C16" s="19">
        <v>0.3</v>
      </c>
      <c r="D16" s="19">
        <v>0.6</v>
      </c>
      <c r="E16" s="19">
        <v>0.6</v>
      </c>
      <c r="F16" s="19">
        <v>0.8</v>
      </c>
      <c r="G16" s="19">
        <v>0.8</v>
      </c>
      <c r="H16" s="19">
        <v>1.2</v>
      </c>
      <c r="I16" s="19">
        <v>1.3</v>
      </c>
      <c r="J16" s="19">
        <v>1.4</v>
      </c>
      <c r="K16" s="19">
        <v>1.2</v>
      </c>
      <c r="L16" s="19">
        <v>0.9</v>
      </c>
      <c r="M16" s="19">
        <v>0.8</v>
      </c>
      <c r="N16" s="19">
        <v>0.8</v>
      </c>
      <c r="O16" s="20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 x14ac:dyDescent="0.3">
      <c r="A17" s="18" t="s">
        <v>27</v>
      </c>
      <c r="B17" s="22">
        <v>6</v>
      </c>
      <c r="C17" s="22">
        <v>6</v>
      </c>
      <c r="D17" s="22">
        <v>5.9</v>
      </c>
      <c r="E17" s="22">
        <v>5.9</v>
      </c>
      <c r="F17" s="22">
        <v>5.9</v>
      </c>
      <c r="G17" s="22">
        <v>5.9</v>
      </c>
      <c r="H17" s="22">
        <v>5.9</v>
      </c>
      <c r="I17" s="22">
        <v>5.8</v>
      </c>
      <c r="J17" s="22">
        <v>5.8</v>
      </c>
      <c r="K17" s="22">
        <v>5.8</v>
      </c>
      <c r="L17" s="22">
        <v>5.8</v>
      </c>
      <c r="M17" s="22">
        <v>5.8</v>
      </c>
      <c r="N17" s="22">
        <v>5.8</v>
      </c>
      <c r="O17" s="20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 x14ac:dyDescent="0.3">
      <c r="A18" s="18" t="s">
        <v>28</v>
      </c>
      <c r="B18" s="19">
        <v>68</v>
      </c>
      <c r="C18" s="19">
        <v>68</v>
      </c>
      <c r="D18" s="19">
        <v>68</v>
      </c>
      <c r="E18" s="19">
        <v>68</v>
      </c>
      <c r="F18" s="19">
        <v>68</v>
      </c>
      <c r="G18" s="19">
        <v>68</v>
      </c>
      <c r="H18" s="19">
        <v>68</v>
      </c>
      <c r="I18" s="19">
        <v>68</v>
      </c>
      <c r="J18" s="19">
        <v>68</v>
      </c>
      <c r="K18" s="19">
        <v>68</v>
      </c>
      <c r="L18" s="19">
        <v>68</v>
      </c>
      <c r="M18" s="19">
        <v>65</v>
      </c>
      <c r="N18" s="19">
        <v>65</v>
      </c>
      <c r="O18" s="20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3.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3.5" customHeight="1" x14ac:dyDescent="0.25">
      <c r="A20" s="1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20.25" customHeight="1" x14ac:dyDescent="0.3">
      <c r="A21" s="24" t="s">
        <v>29</v>
      </c>
      <c r="B21" s="2"/>
      <c r="C21" s="25" t="s">
        <v>30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6.5" customHeight="1" x14ac:dyDescent="0.3">
      <c r="A22" s="26" t="s">
        <v>25</v>
      </c>
      <c r="B22" s="27"/>
      <c r="C22" s="89">
        <v>0</v>
      </c>
      <c r="D22" s="28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.75" customHeight="1" x14ac:dyDescent="0.25">
      <c r="A23" s="32" t="s">
        <v>31</v>
      </c>
      <c r="B23" s="4"/>
      <c r="C23" s="21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.75" customHeight="1" x14ac:dyDescent="0.25">
      <c r="A24" s="4"/>
      <c r="B24" s="14"/>
      <c r="C24" s="4"/>
      <c r="D24" s="4"/>
      <c r="E24" s="4"/>
      <c r="F24" s="1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.75" customHeight="1" x14ac:dyDescent="0.25">
      <c r="A25" s="5"/>
      <c r="B25" s="87" t="s">
        <v>3</v>
      </c>
      <c r="C25" s="77"/>
      <c r="D25" s="77"/>
      <c r="E25" s="78"/>
      <c r="F25" s="76" t="s">
        <v>4</v>
      </c>
      <c r="G25" s="77"/>
      <c r="H25" s="77"/>
      <c r="I25" s="77"/>
      <c r="J25" s="77"/>
      <c r="K25" s="77"/>
      <c r="L25" s="78"/>
      <c r="M25" s="79"/>
      <c r="N25" s="57" t="s">
        <v>36</v>
      </c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.75" customHeight="1" x14ac:dyDescent="0.3">
      <c r="A26" s="29" t="s">
        <v>8</v>
      </c>
      <c r="B26" s="30">
        <v>1</v>
      </c>
      <c r="C26" s="30">
        <v>2</v>
      </c>
      <c r="D26" s="30">
        <v>3</v>
      </c>
      <c r="E26" s="30">
        <v>4</v>
      </c>
      <c r="F26" s="31">
        <v>1</v>
      </c>
      <c r="G26" s="31">
        <v>2</v>
      </c>
      <c r="H26" s="31">
        <v>3</v>
      </c>
      <c r="I26" s="31">
        <v>4</v>
      </c>
      <c r="J26" s="31">
        <v>5</v>
      </c>
      <c r="K26" s="31">
        <v>6</v>
      </c>
      <c r="L26" s="31">
        <v>7</v>
      </c>
      <c r="M26" s="31">
        <v>8</v>
      </c>
      <c r="N26" s="31">
        <v>9</v>
      </c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.75" customHeight="1" x14ac:dyDescent="0.3">
      <c r="A27" s="17" t="s">
        <v>12</v>
      </c>
      <c r="B27" s="33">
        <f>((B$14-$C$22)/B$14)*B7</f>
        <v>2</v>
      </c>
      <c r="C27" s="33">
        <f t="shared" ref="C27:N27" si="9">((C$14-$C$22)/C$14)*C7</f>
        <v>2</v>
      </c>
      <c r="D27" s="33">
        <f t="shared" si="9"/>
        <v>2</v>
      </c>
      <c r="E27" s="33">
        <f t="shared" si="9"/>
        <v>2</v>
      </c>
      <c r="F27" s="33">
        <f t="shared" si="9"/>
        <v>2</v>
      </c>
      <c r="G27" s="33">
        <f t="shared" si="9"/>
        <v>2</v>
      </c>
      <c r="H27" s="33">
        <f t="shared" si="9"/>
        <v>2</v>
      </c>
      <c r="I27" s="33">
        <f t="shared" si="9"/>
        <v>2</v>
      </c>
      <c r="J27" s="33">
        <f t="shared" si="9"/>
        <v>2</v>
      </c>
      <c r="K27" s="33">
        <f t="shared" si="9"/>
        <v>2</v>
      </c>
      <c r="L27" s="33">
        <f t="shared" si="9"/>
        <v>2</v>
      </c>
      <c r="M27" s="33">
        <f t="shared" si="9"/>
        <v>2</v>
      </c>
      <c r="N27" s="33">
        <f t="shared" si="9"/>
        <v>0</v>
      </c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.75" customHeight="1" x14ac:dyDescent="0.3">
      <c r="A28" s="17" t="s">
        <v>14</v>
      </c>
      <c r="B28" s="33">
        <f>((B$14-$C$22)/B$14)*B8</f>
        <v>0.5</v>
      </c>
      <c r="C28" s="33">
        <f>((C$14-$C$22)/C$14)*C8</f>
        <v>1</v>
      </c>
      <c r="D28" s="33">
        <f>((D$14-$C$22)/D$14)*D8</f>
        <v>2</v>
      </c>
      <c r="E28" s="33">
        <f>((E$14-$C$22)/E$14)*E8</f>
        <v>2.5</v>
      </c>
      <c r="F28" s="33"/>
      <c r="G28" s="33"/>
      <c r="H28" s="33"/>
      <c r="I28" s="33"/>
      <c r="J28" s="33"/>
      <c r="K28" s="33"/>
      <c r="L28" s="33"/>
      <c r="M28" s="33"/>
      <c r="N28" s="33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.75" customHeight="1" x14ac:dyDescent="0.3">
      <c r="A29" s="17" t="s">
        <v>16</v>
      </c>
      <c r="B29" s="33">
        <f>((B$14-$C$22)/B$14)*B9</f>
        <v>0.5</v>
      </c>
      <c r="C29" s="33">
        <f>((C$14-$C$22)/C$14)*C9</f>
        <v>1</v>
      </c>
      <c r="D29" s="33">
        <f>((D$14-$C$22)/D$14)*D9</f>
        <v>2</v>
      </c>
      <c r="E29" s="33">
        <f>((E$14-$C$22)/E$14)*E9</f>
        <v>2.5</v>
      </c>
      <c r="F29" s="33"/>
      <c r="G29" s="33"/>
      <c r="H29" s="33"/>
      <c r="I29" s="33"/>
      <c r="J29" s="33"/>
      <c r="K29" s="33"/>
      <c r="L29" s="33"/>
      <c r="M29" s="33"/>
      <c r="N29" s="33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.75" customHeight="1" x14ac:dyDescent="0.3">
      <c r="A30" s="17" t="s">
        <v>19</v>
      </c>
      <c r="B30" s="33"/>
      <c r="C30" s="33"/>
      <c r="D30" s="33"/>
      <c r="E30" s="33"/>
      <c r="F30" s="33">
        <f>((F$14-$C$22)/F$14)*F10</f>
        <v>3.5</v>
      </c>
      <c r="G30" s="33">
        <f>((G$14-$C$22)/G$14)*G10</f>
        <v>4.5</v>
      </c>
      <c r="H30" s="33">
        <f>((H$14-$C$22)/H$14)*H10</f>
        <v>6</v>
      </c>
      <c r="I30" s="33">
        <f>((I$14-$C$22)/I$14)*I10</f>
        <v>6</v>
      </c>
      <c r="J30" s="33">
        <f>((J$14-$C$22)/J$14)*J10</f>
        <v>7</v>
      </c>
      <c r="K30" s="33">
        <f>((K$14-$C$22)/K$14)*K10</f>
        <v>6</v>
      </c>
      <c r="L30" s="33">
        <f>((L$14-$C$22)/L$14)*L10</f>
        <v>4</v>
      </c>
      <c r="M30" s="33">
        <f>((M$14-$C$22)/M$14)*M10</f>
        <v>3</v>
      </c>
      <c r="N30" s="33">
        <f>((N$14-$C$22)/N$14)*N10</f>
        <v>0</v>
      </c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.75" customHeight="1" x14ac:dyDescent="0.3">
      <c r="A31" s="17" t="s">
        <v>21</v>
      </c>
      <c r="B31" s="33"/>
      <c r="C31" s="33"/>
      <c r="D31" s="33"/>
      <c r="E31" s="33"/>
      <c r="F31" s="33">
        <f>((F$14-$C$22)/F$14)*F11</f>
        <v>3.5</v>
      </c>
      <c r="G31" s="33">
        <f>((G$14-$C$22)/G$14)*G11</f>
        <v>4.5</v>
      </c>
      <c r="H31" s="33">
        <f>((H$14-$C$22)/H$14)*H11</f>
        <v>6</v>
      </c>
      <c r="I31" s="33">
        <f>((I$14-$C$22)/I$14)*I11</f>
        <v>6</v>
      </c>
      <c r="J31" s="33">
        <f>((J$14-$C$22)/J$14)*J11</f>
        <v>7</v>
      </c>
      <c r="K31" s="33">
        <f>((K$14-$C$22)/K$14)*K11</f>
        <v>6</v>
      </c>
      <c r="L31" s="33">
        <f>((L$14-$C$22)/L$14)*L11</f>
        <v>4</v>
      </c>
      <c r="M31" s="33">
        <f>((M$14-$C$22)/M$14)*M11</f>
        <v>3</v>
      </c>
      <c r="N31" s="33">
        <f>((N$14-$C$22)/N$14)*N11</f>
        <v>0</v>
      </c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.75" customHeight="1" x14ac:dyDescent="0.3">
      <c r="A32" s="17" t="s">
        <v>23</v>
      </c>
      <c r="B32" s="33"/>
      <c r="C32" s="33"/>
      <c r="D32" s="33"/>
      <c r="E32" s="33"/>
      <c r="F32" s="33">
        <f>((F$14-$C$22)/F$14)*F12</f>
        <v>0.5</v>
      </c>
      <c r="G32" s="33">
        <f>((G$14-$C$22)/G$14)*G12</f>
        <v>1.5</v>
      </c>
      <c r="H32" s="33">
        <f>((H$14-$C$22)/H$14)*H12</f>
        <v>2</v>
      </c>
      <c r="I32" s="33">
        <f>((I$14-$C$22)/I$14)*I12</f>
        <v>3</v>
      </c>
      <c r="J32" s="33">
        <f>((J$14-$C$22)/J$14)*J12</f>
        <v>3.5</v>
      </c>
      <c r="K32" s="33">
        <f>((K$14-$C$22)/K$14)*K12</f>
        <v>3</v>
      </c>
      <c r="L32" s="33">
        <f>((L$14-$C$22)/L$14)*L12</f>
        <v>2</v>
      </c>
      <c r="M32" s="33">
        <f>((M$14-$C$22)/M$14)*M12</f>
        <v>1.5</v>
      </c>
      <c r="N32" s="33">
        <f>((N$14-$C$22)/N$14)*N12</f>
        <v>0</v>
      </c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.75" customHeight="1" x14ac:dyDescent="0.3">
      <c r="A33" s="17" t="s">
        <v>34</v>
      </c>
      <c r="B33" s="33"/>
      <c r="C33" s="33"/>
      <c r="D33" s="33"/>
      <c r="E33" s="33"/>
      <c r="F33" s="33">
        <f>((F$14-$C$22)/F$14)*F13</f>
        <v>1</v>
      </c>
      <c r="G33" s="33">
        <f>((G$14-$C$22)/G$14)*G13</f>
        <v>1</v>
      </c>
      <c r="H33" s="33">
        <f>((H$14-$C$22)/H$14)*H13</f>
        <v>1</v>
      </c>
      <c r="I33" s="33">
        <f>((I$14-$C$22)/I$14)*I13</f>
        <v>1</v>
      </c>
      <c r="J33" s="33">
        <f>((J$14-$C$22)/J$14)*J13</f>
        <v>1</v>
      </c>
      <c r="K33" s="33">
        <f>((K$14-$C$22)/K$14)*K13</f>
        <v>1</v>
      </c>
      <c r="L33" s="33">
        <f>((L$14-$C$22)/L$14)*L13</f>
        <v>1</v>
      </c>
      <c r="M33" s="33">
        <f>((M$14-$C$22)/M$14)*M13</f>
        <v>1</v>
      </c>
      <c r="N33" s="33">
        <f>((N$14-$C$22)/N$14)*N13</f>
        <v>1</v>
      </c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.75" customHeight="1" x14ac:dyDescent="0.2"/>
    <row r="234" spans="1:25" ht="15.75" customHeight="1" x14ac:dyDescent="0.2"/>
    <row r="235" spans="1:25" ht="15.75" customHeight="1" x14ac:dyDescent="0.2"/>
    <row r="236" spans="1:25" ht="15.75" customHeight="1" x14ac:dyDescent="0.2"/>
    <row r="237" spans="1:25" ht="15.75" customHeight="1" x14ac:dyDescent="0.2"/>
    <row r="238" spans="1:25" ht="15.75" customHeight="1" x14ac:dyDescent="0.2"/>
    <row r="239" spans="1:25" ht="15.75" customHeight="1" x14ac:dyDescent="0.2"/>
    <row r="240" spans="1:25" ht="15.75" customHeight="1" x14ac:dyDescent="0.2"/>
    <row r="241" customFormat="1" ht="15.75" customHeight="1" x14ac:dyDescent="0.2"/>
    <row r="242" customFormat="1" ht="15.75" customHeight="1" x14ac:dyDescent="0.2"/>
    <row r="243" customFormat="1" ht="15.75" customHeight="1" x14ac:dyDescent="0.2"/>
    <row r="244" customFormat="1" ht="15.75" customHeight="1" x14ac:dyDescent="0.2"/>
    <row r="245" customFormat="1" ht="15.75" customHeight="1" x14ac:dyDescent="0.2"/>
    <row r="246" customFormat="1" ht="15.75" customHeight="1" x14ac:dyDescent="0.2"/>
    <row r="247" customFormat="1" ht="15.75" customHeight="1" x14ac:dyDescent="0.2"/>
    <row r="248" customFormat="1" ht="15.75" customHeight="1" x14ac:dyDescent="0.2"/>
    <row r="249" customFormat="1" ht="15.75" customHeight="1" x14ac:dyDescent="0.2"/>
    <row r="250" customFormat="1" ht="15.75" customHeight="1" x14ac:dyDescent="0.2"/>
    <row r="251" customFormat="1" ht="15.75" customHeight="1" x14ac:dyDescent="0.2"/>
    <row r="252" customFormat="1" ht="15.75" customHeight="1" x14ac:dyDescent="0.2"/>
    <row r="253" customFormat="1" ht="15.75" customHeight="1" x14ac:dyDescent="0.2"/>
    <row r="254" customFormat="1" ht="15.75" customHeight="1" x14ac:dyDescent="0.2"/>
    <row r="255" customFormat="1" ht="15.75" customHeight="1" x14ac:dyDescent="0.2"/>
    <row r="256" customFormat="1" ht="15.75" customHeight="1" x14ac:dyDescent="0.2"/>
    <row r="257" customFormat="1" ht="15.75" customHeight="1" x14ac:dyDescent="0.2"/>
    <row r="258" customFormat="1" ht="15.75" customHeight="1" x14ac:dyDescent="0.2"/>
    <row r="259" customFormat="1" ht="15.75" customHeight="1" x14ac:dyDescent="0.2"/>
    <row r="260" customFormat="1" ht="15.75" customHeight="1" x14ac:dyDescent="0.2"/>
    <row r="261" customFormat="1" ht="15.75" customHeight="1" x14ac:dyDescent="0.2"/>
    <row r="262" customFormat="1" ht="15.75" customHeight="1" x14ac:dyDescent="0.2"/>
    <row r="263" customFormat="1" ht="15.75" customHeight="1" x14ac:dyDescent="0.2"/>
    <row r="264" customFormat="1" ht="15.75" customHeight="1" x14ac:dyDescent="0.2"/>
    <row r="265" customFormat="1" ht="15.75" customHeight="1" x14ac:dyDescent="0.2"/>
    <row r="266" customFormat="1" ht="15.75" customHeight="1" x14ac:dyDescent="0.2"/>
    <row r="267" customFormat="1" ht="15.75" customHeight="1" x14ac:dyDescent="0.2"/>
    <row r="268" customFormat="1" ht="15.75" customHeight="1" x14ac:dyDescent="0.2"/>
    <row r="269" customFormat="1" ht="15.75" customHeight="1" x14ac:dyDescent="0.2"/>
    <row r="270" customFormat="1" ht="15.75" customHeight="1" x14ac:dyDescent="0.2"/>
    <row r="271" customFormat="1" ht="15.75" customHeight="1" x14ac:dyDescent="0.2"/>
    <row r="272" customFormat="1" ht="15.75" customHeight="1" x14ac:dyDescent="0.2"/>
    <row r="273" customFormat="1" ht="15.75" customHeight="1" x14ac:dyDescent="0.2"/>
    <row r="274" customFormat="1" ht="15.75" customHeight="1" x14ac:dyDescent="0.2"/>
    <row r="275" customFormat="1" ht="15.75" customHeight="1" x14ac:dyDescent="0.2"/>
    <row r="276" customFormat="1" ht="15.75" customHeight="1" x14ac:dyDescent="0.2"/>
    <row r="277" customFormat="1" ht="15.75" customHeight="1" x14ac:dyDescent="0.2"/>
    <row r="278" customFormat="1" ht="15.75" customHeight="1" x14ac:dyDescent="0.2"/>
    <row r="279" customFormat="1" ht="15.75" customHeight="1" x14ac:dyDescent="0.2"/>
    <row r="280" customFormat="1" ht="15.75" customHeight="1" x14ac:dyDescent="0.2"/>
    <row r="281" customFormat="1" ht="15.75" customHeight="1" x14ac:dyDescent="0.2"/>
    <row r="282" customFormat="1" ht="15.75" customHeight="1" x14ac:dyDescent="0.2"/>
    <row r="283" customFormat="1" ht="15.75" customHeight="1" x14ac:dyDescent="0.2"/>
    <row r="284" customFormat="1" ht="15.75" customHeight="1" x14ac:dyDescent="0.2"/>
    <row r="285" customFormat="1" ht="15.75" customHeight="1" x14ac:dyDescent="0.2"/>
    <row r="286" customFormat="1" ht="15.75" customHeight="1" x14ac:dyDescent="0.2"/>
    <row r="287" customFormat="1" ht="15.75" customHeight="1" x14ac:dyDescent="0.2"/>
    <row r="288" customFormat="1" ht="15.75" customHeight="1" x14ac:dyDescent="0.2"/>
    <row r="289" customFormat="1" ht="15.75" customHeight="1" x14ac:dyDescent="0.2"/>
    <row r="290" customFormat="1" ht="15.75" customHeight="1" x14ac:dyDescent="0.2"/>
    <row r="291" customFormat="1" ht="15.75" customHeight="1" x14ac:dyDescent="0.2"/>
    <row r="292" customFormat="1" ht="15.75" customHeight="1" x14ac:dyDescent="0.2"/>
    <row r="293" customFormat="1" ht="15.75" customHeight="1" x14ac:dyDescent="0.2"/>
    <row r="294" customFormat="1" ht="15.75" customHeight="1" x14ac:dyDescent="0.2"/>
    <row r="295" customFormat="1" ht="15.75" customHeight="1" x14ac:dyDescent="0.2"/>
    <row r="296" customFormat="1" ht="15.75" customHeight="1" x14ac:dyDescent="0.2"/>
    <row r="297" customFormat="1" ht="15.75" customHeight="1" x14ac:dyDescent="0.2"/>
    <row r="298" customFormat="1" ht="15.75" customHeight="1" x14ac:dyDescent="0.2"/>
    <row r="299" customFormat="1" ht="15.75" customHeight="1" x14ac:dyDescent="0.2"/>
    <row r="300" customFormat="1" ht="15.75" customHeight="1" x14ac:dyDescent="0.2"/>
    <row r="301" customFormat="1" ht="15.75" customHeight="1" x14ac:dyDescent="0.2"/>
    <row r="302" customFormat="1" ht="15.75" customHeight="1" x14ac:dyDescent="0.2"/>
    <row r="303" customFormat="1" ht="15.75" customHeight="1" x14ac:dyDescent="0.2"/>
    <row r="304" customFormat="1" ht="15.75" customHeight="1" x14ac:dyDescent="0.2"/>
    <row r="305" customFormat="1" ht="15.75" customHeight="1" x14ac:dyDescent="0.2"/>
    <row r="306" customFormat="1" ht="15.75" customHeight="1" x14ac:dyDescent="0.2"/>
    <row r="307" customFormat="1" ht="15.75" customHeight="1" x14ac:dyDescent="0.2"/>
    <row r="308" customFormat="1" ht="15.75" customHeight="1" x14ac:dyDescent="0.2"/>
    <row r="309" customFormat="1" ht="15.75" customHeight="1" x14ac:dyDescent="0.2"/>
    <row r="310" customFormat="1" ht="15.75" customHeight="1" x14ac:dyDescent="0.2"/>
    <row r="311" customFormat="1" ht="15.75" customHeight="1" x14ac:dyDescent="0.2"/>
    <row r="312" customFormat="1" ht="15.75" customHeight="1" x14ac:dyDescent="0.2"/>
    <row r="313" customFormat="1" ht="15.75" customHeight="1" x14ac:dyDescent="0.2"/>
    <row r="314" customFormat="1" ht="15.75" customHeight="1" x14ac:dyDescent="0.2"/>
    <row r="315" customFormat="1" ht="15.75" customHeight="1" x14ac:dyDescent="0.2"/>
    <row r="316" customFormat="1" ht="15.75" customHeight="1" x14ac:dyDescent="0.2"/>
    <row r="317" customFormat="1" ht="15.75" customHeight="1" x14ac:dyDescent="0.2"/>
    <row r="318" customFormat="1" ht="15.75" customHeight="1" x14ac:dyDescent="0.2"/>
    <row r="319" customFormat="1" ht="15.75" customHeight="1" x14ac:dyDescent="0.2"/>
    <row r="320" customFormat="1" ht="15.75" customHeight="1" x14ac:dyDescent="0.2"/>
    <row r="321" customFormat="1" ht="15.75" customHeight="1" x14ac:dyDescent="0.2"/>
    <row r="322" customFormat="1" ht="15.75" customHeight="1" x14ac:dyDescent="0.2"/>
    <row r="323" customFormat="1" ht="15.75" customHeight="1" x14ac:dyDescent="0.2"/>
    <row r="324" customFormat="1" ht="15.75" customHeight="1" x14ac:dyDescent="0.2"/>
    <row r="325" customFormat="1" ht="15.75" customHeight="1" x14ac:dyDescent="0.2"/>
    <row r="326" customFormat="1" ht="15.75" customHeight="1" x14ac:dyDescent="0.2"/>
    <row r="327" customFormat="1" ht="15.75" customHeight="1" x14ac:dyDescent="0.2"/>
    <row r="328" customFormat="1" ht="15.75" customHeight="1" x14ac:dyDescent="0.2"/>
    <row r="329" customFormat="1" ht="15.75" customHeight="1" x14ac:dyDescent="0.2"/>
    <row r="330" customFormat="1" ht="15.75" customHeight="1" x14ac:dyDescent="0.2"/>
    <row r="331" customFormat="1" ht="15.75" customHeight="1" x14ac:dyDescent="0.2"/>
    <row r="332" customFormat="1" ht="15.75" customHeight="1" x14ac:dyDescent="0.2"/>
    <row r="333" customFormat="1" ht="15.75" customHeight="1" x14ac:dyDescent="0.2"/>
    <row r="334" customFormat="1" ht="15.75" customHeight="1" x14ac:dyDescent="0.2"/>
    <row r="335" customFormat="1" ht="15.75" customHeight="1" x14ac:dyDescent="0.2"/>
    <row r="336" customFormat="1" ht="15.75" customHeight="1" x14ac:dyDescent="0.2"/>
    <row r="337" customFormat="1" ht="15.75" customHeight="1" x14ac:dyDescent="0.2"/>
    <row r="338" customFormat="1" ht="15.75" customHeight="1" x14ac:dyDescent="0.2"/>
    <row r="339" customFormat="1" ht="15.75" customHeight="1" x14ac:dyDescent="0.2"/>
    <row r="340" customFormat="1" ht="15.75" customHeight="1" x14ac:dyDescent="0.2"/>
    <row r="341" customFormat="1" ht="15.75" customHeight="1" x14ac:dyDescent="0.2"/>
    <row r="342" customFormat="1" ht="15.75" customHeight="1" x14ac:dyDescent="0.2"/>
    <row r="343" customFormat="1" ht="15.75" customHeight="1" x14ac:dyDescent="0.2"/>
    <row r="344" customFormat="1" ht="15.75" customHeight="1" x14ac:dyDescent="0.2"/>
    <row r="345" customFormat="1" ht="15.75" customHeight="1" x14ac:dyDescent="0.2"/>
    <row r="346" customFormat="1" ht="15.75" customHeight="1" x14ac:dyDescent="0.2"/>
    <row r="347" customFormat="1" ht="15.75" customHeight="1" x14ac:dyDescent="0.2"/>
    <row r="348" customFormat="1" ht="15.75" customHeight="1" x14ac:dyDescent="0.2"/>
    <row r="349" customFormat="1" ht="15.75" customHeight="1" x14ac:dyDescent="0.2"/>
    <row r="350" customFormat="1" ht="15.75" customHeight="1" x14ac:dyDescent="0.2"/>
    <row r="351" customFormat="1" ht="15.75" customHeight="1" x14ac:dyDescent="0.2"/>
    <row r="352" customFormat="1" ht="15.75" customHeight="1" x14ac:dyDescent="0.2"/>
    <row r="353" customFormat="1" ht="15.75" customHeight="1" x14ac:dyDescent="0.2"/>
    <row r="354" customFormat="1" ht="15.75" customHeight="1" x14ac:dyDescent="0.2"/>
    <row r="355" customFormat="1" ht="15.75" customHeight="1" x14ac:dyDescent="0.2"/>
    <row r="356" customFormat="1" ht="15.75" customHeight="1" x14ac:dyDescent="0.2"/>
    <row r="357" customFormat="1" ht="15.75" customHeight="1" x14ac:dyDescent="0.2"/>
    <row r="358" customFormat="1" ht="15.75" customHeight="1" x14ac:dyDescent="0.2"/>
    <row r="359" customFormat="1" ht="15.75" customHeight="1" x14ac:dyDescent="0.2"/>
    <row r="360" customFormat="1" ht="15.75" customHeight="1" x14ac:dyDescent="0.2"/>
    <row r="361" customFormat="1" ht="15.75" customHeight="1" x14ac:dyDescent="0.2"/>
    <row r="362" customFormat="1" ht="15.75" customHeight="1" x14ac:dyDescent="0.2"/>
    <row r="363" customFormat="1" ht="15.75" customHeight="1" x14ac:dyDescent="0.2"/>
    <row r="364" customFormat="1" ht="15.75" customHeight="1" x14ac:dyDescent="0.2"/>
    <row r="365" customFormat="1" ht="15.75" customHeight="1" x14ac:dyDescent="0.2"/>
    <row r="366" customFormat="1" ht="15.75" customHeight="1" x14ac:dyDescent="0.2"/>
    <row r="367" customFormat="1" ht="15.75" customHeight="1" x14ac:dyDescent="0.2"/>
    <row r="368" customFormat="1" ht="15.75" customHeight="1" x14ac:dyDescent="0.2"/>
    <row r="369" customFormat="1" ht="15.75" customHeight="1" x14ac:dyDescent="0.2"/>
    <row r="370" customFormat="1" ht="15.75" customHeight="1" x14ac:dyDescent="0.2"/>
    <row r="371" customFormat="1" ht="15.75" customHeight="1" x14ac:dyDescent="0.2"/>
    <row r="372" customFormat="1" ht="15.75" customHeight="1" x14ac:dyDescent="0.2"/>
    <row r="373" customFormat="1" ht="15.75" customHeight="1" x14ac:dyDescent="0.2"/>
    <row r="374" customFormat="1" ht="15.75" customHeight="1" x14ac:dyDescent="0.2"/>
    <row r="375" customFormat="1" ht="15.75" customHeight="1" x14ac:dyDescent="0.2"/>
    <row r="376" customFormat="1" ht="15.75" customHeight="1" x14ac:dyDescent="0.2"/>
    <row r="377" customFormat="1" ht="15.75" customHeight="1" x14ac:dyDescent="0.2"/>
    <row r="378" customFormat="1" ht="15.75" customHeight="1" x14ac:dyDescent="0.2"/>
    <row r="379" customFormat="1" ht="15.75" customHeight="1" x14ac:dyDescent="0.2"/>
    <row r="380" customFormat="1" ht="15.75" customHeight="1" x14ac:dyDescent="0.2"/>
    <row r="381" customFormat="1" ht="15.75" customHeight="1" x14ac:dyDescent="0.2"/>
    <row r="382" customFormat="1" ht="15.75" customHeight="1" x14ac:dyDescent="0.2"/>
    <row r="383" customFormat="1" ht="15.75" customHeight="1" x14ac:dyDescent="0.2"/>
    <row r="384" customFormat="1" ht="15.75" customHeight="1" x14ac:dyDescent="0.2"/>
    <row r="385" customFormat="1" ht="15.75" customHeight="1" x14ac:dyDescent="0.2"/>
    <row r="386" customFormat="1" ht="15.75" customHeight="1" x14ac:dyDescent="0.2"/>
    <row r="387" customFormat="1" ht="15.75" customHeight="1" x14ac:dyDescent="0.2"/>
    <row r="388" customFormat="1" ht="15.75" customHeight="1" x14ac:dyDescent="0.2"/>
    <row r="389" customFormat="1" ht="15.75" customHeight="1" x14ac:dyDescent="0.2"/>
    <row r="390" customFormat="1" ht="15.75" customHeight="1" x14ac:dyDescent="0.2"/>
    <row r="391" customFormat="1" ht="15.75" customHeight="1" x14ac:dyDescent="0.2"/>
    <row r="392" customFormat="1" ht="15.75" customHeight="1" x14ac:dyDescent="0.2"/>
    <row r="393" customFormat="1" ht="15.75" customHeight="1" x14ac:dyDescent="0.2"/>
    <row r="394" customFormat="1" ht="15.75" customHeight="1" x14ac:dyDescent="0.2"/>
    <row r="395" customFormat="1" ht="15.75" customHeight="1" x14ac:dyDescent="0.2"/>
    <row r="396" customFormat="1" ht="15.75" customHeight="1" x14ac:dyDescent="0.2"/>
    <row r="397" customFormat="1" ht="15.75" customHeight="1" x14ac:dyDescent="0.2"/>
    <row r="398" customFormat="1" ht="15.75" customHeight="1" x14ac:dyDescent="0.2"/>
    <row r="399" customFormat="1" ht="15.75" customHeight="1" x14ac:dyDescent="0.2"/>
    <row r="400" customFormat="1" ht="15.75" customHeight="1" x14ac:dyDescent="0.2"/>
    <row r="401" customFormat="1" ht="15.75" customHeight="1" x14ac:dyDescent="0.2"/>
    <row r="402" customFormat="1" ht="15.75" customHeight="1" x14ac:dyDescent="0.2"/>
    <row r="403" customFormat="1" ht="15.75" customHeight="1" x14ac:dyDescent="0.2"/>
    <row r="404" customFormat="1" ht="15.75" customHeight="1" x14ac:dyDescent="0.2"/>
    <row r="405" customFormat="1" ht="15.75" customHeight="1" x14ac:dyDescent="0.2"/>
    <row r="406" customFormat="1" ht="15.75" customHeight="1" x14ac:dyDescent="0.2"/>
    <row r="407" customFormat="1" ht="15.75" customHeight="1" x14ac:dyDescent="0.2"/>
    <row r="408" customFormat="1" ht="15.75" customHeight="1" x14ac:dyDescent="0.2"/>
    <row r="409" customFormat="1" ht="15.75" customHeight="1" x14ac:dyDescent="0.2"/>
    <row r="410" customFormat="1" ht="15.75" customHeight="1" x14ac:dyDescent="0.2"/>
    <row r="411" customFormat="1" ht="15.75" customHeight="1" x14ac:dyDescent="0.2"/>
    <row r="412" customFormat="1" ht="15.75" customHeight="1" x14ac:dyDescent="0.2"/>
    <row r="413" customFormat="1" ht="15.75" customHeight="1" x14ac:dyDescent="0.2"/>
    <row r="414" customFormat="1" ht="15.75" customHeight="1" x14ac:dyDescent="0.2"/>
    <row r="415" customFormat="1" ht="15.75" customHeight="1" x14ac:dyDescent="0.2"/>
    <row r="416" customFormat="1" ht="15.75" customHeight="1" x14ac:dyDescent="0.2"/>
    <row r="417" customFormat="1" ht="15.75" customHeight="1" x14ac:dyDescent="0.2"/>
    <row r="418" customFormat="1" ht="15.75" customHeight="1" x14ac:dyDescent="0.2"/>
    <row r="419" customFormat="1" ht="15.75" customHeight="1" x14ac:dyDescent="0.2"/>
    <row r="420" customFormat="1" ht="15.75" customHeight="1" x14ac:dyDescent="0.2"/>
    <row r="421" customFormat="1" ht="15.75" customHeight="1" x14ac:dyDescent="0.2"/>
    <row r="422" customFormat="1" ht="15.75" customHeight="1" x14ac:dyDescent="0.2"/>
    <row r="423" customFormat="1" ht="15.75" customHeight="1" x14ac:dyDescent="0.2"/>
    <row r="424" customFormat="1" ht="15.75" customHeight="1" x14ac:dyDescent="0.2"/>
    <row r="425" customFormat="1" ht="15.75" customHeight="1" x14ac:dyDescent="0.2"/>
    <row r="426" customFormat="1" ht="15.75" customHeight="1" x14ac:dyDescent="0.2"/>
    <row r="427" customFormat="1" ht="15.75" customHeight="1" x14ac:dyDescent="0.2"/>
    <row r="428" customFormat="1" ht="15.75" customHeight="1" x14ac:dyDescent="0.2"/>
    <row r="429" customFormat="1" ht="15.75" customHeight="1" x14ac:dyDescent="0.2"/>
    <row r="430" customFormat="1" ht="15.75" customHeight="1" x14ac:dyDescent="0.2"/>
    <row r="431" customFormat="1" ht="15.75" customHeight="1" x14ac:dyDescent="0.2"/>
    <row r="432" customFormat="1" ht="15.75" customHeight="1" x14ac:dyDescent="0.2"/>
    <row r="433" customFormat="1" ht="15.75" customHeight="1" x14ac:dyDescent="0.2"/>
    <row r="434" customFormat="1" ht="15.75" customHeight="1" x14ac:dyDescent="0.2"/>
    <row r="435" customFormat="1" ht="15.75" customHeight="1" x14ac:dyDescent="0.2"/>
    <row r="436" customFormat="1" ht="15.75" customHeight="1" x14ac:dyDescent="0.2"/>
    <row r="437" customFormat="1" ht="15.75" customHeight="1" x14ac:dyDescent="0.2"/>
    <row r="438" customFormat="1" ht="15.75" customHeight="1" x14ac:dyDescent="0.2"/>
    <row r="439" customFormat="1" ht="15.75" customHeight="1" x14ac:dyDescent="0.2"/>
    <row r="440" customFormat="1" ht="15.75" customHeight="1" x14ac:dyDescent="0.2"/>
    <row r="441" customFormat="1" ht="15.75" customHeight="1" x14ac:dyDescent="0.2"/>
    <row r="442" customFormat="1" ht="15.75" customHeight="1" x14ac:dyDescent="0.2"/>
    <row r="443" customFormat="1" ht="15.75" customHeight="1" x14ac:dyDescent="0.2"/>
    <row r="444" customFormat="1" ht="15.75" customHeight="1" x14ac:dyDescent="0.2"/>
    <row r="445" customFormat="1" ht="15.75" customHeight="1" x14ac:dyDescent="0.2"/>
    <row r="446" customFormat="1" ht="15.75" customHeight="1" x14ac:dyDescent="0.2"/>
    <row r="447" customFormat="1" ht="15.75" customHeight="1" x14ac:dyDescent="0.2"/>
    <row r="448" customFormat="1" ht="15.75" customHeight="1" x14ac:dyDescent="0.2"/>
    <row r="449" customFormat="1" ht="15.75" customHeight="1" x14ac:dyDescent="0.2"/>
    <row r="450" customFormat="1" ht="15.75" customHeight="1" x14ac:dyDescent="0.2"/>
    <row r="451" customFormat="1" ht="15.75" customHeight="1" x14ac:dyDescent="0.2"/>
    <row r="452" customFormat="1" ht="15.75" customHeight="1" x14ac:dyDescent="0.2"/>
    <row r="453" customFormat="1" ht="15.75" customHeight="1" x14ac:dyDescent="0.2"/>
    <row r="454" customFormat="1" ht="15.75" customHeight="1" x14ac:dyDescent="0.2"/>
    <row r="455" customFormat="1" ht="15.75" customHeight="1" x14ac:dyDescent="0.2"/>
    <row r="456" customFormat="1" ht="15.75" customHeight="1" x14ac:dyDescent="0.2"/>
    <row r="457" customFormat="1" ht="15.75" customHeight="1" x14ac:dyDescent="0.2"/>
    <row r="458" customFormat="1" ht="15.75" customHeight="1" x14ac:dyDescent="0.2"/>
    <row r="459" customFormat="1" ht="15.75" customHeight="1" x14ac:dyDescent="0.2"/>
    <row r="460" customFormat="1" ht="15.75" customHeight="1" x14ac:dyDescent="0.2"/>
    <row r="461" customFormat="1" ht="15.75" customHeight="1" x14ac:dyDescent="0.2"/>
    <row r="462" customFormat="1" ht="15.75" customHeight="1" x14ac:dyDescent="0.2"/>
    <row r="463" customFormat="1" ht="15.75" customHeight="1" x14ac:dyDescent="0.2"/>
    <row r="464" customFormat="1" ht="15.75" customHeight="1" x14ac:dyDescent="0.2"/>
    <row r="465" customFormat="1" ht="15.75" customHeight="1" x14ac:dyDescent="0.2"/>
    <row r="466" customFormat="1" ht="15.75" customHeight="1" x14ac:dyDescent="0.2"/>
    <row r="467" customFormat="1" ht="15.75" customHeight="1" x14ac:dyDescent="0.2"/>
    <row r="468" customFormat="1" ht="15.75" customHeight="1" x14ac:dyDescent="0.2"/>
    <row r="469" customFormat="1" ht="15.75" customHeight="1" x14ac:dyDescent="0.2"/>
    <row r="470" customFormat="1" ht="15.75" customHeight="1" x14ac:dyDescent="0.2"/>
    <row r="471" customFormat="1" ht="15.75" customHeight="1" x14ac:dyDescent="0.2"/>
    <row r="472" customFormat="1" ht="15.75" customHeight="1" x14ac:dyDescent="0.2"/>
    <row r="473" customFormat="1" ht="15.75" customHeight="1" x14ac:dyDescent="0.2"/>
    <row r="474" customFormat="1" ht="15.75" customHeight="1" x14ac:dyDescent="0.2"/>
    <row r="475" customFormat="1" ht="15.75" customHeight="1" x14ac:dyDescent="0.2"/>
    <row r="476" customFormat="1" ht="15.75" customHeight="1" x14ac:dyDescent="0.2"/>
    <row r="477" customFormat="1" ht="15.75" customHeight="1" x14ac:dyDescent="0.2"/>
    <row r="478" customFormat="1" ht="15.75" customHeight="1" x14ac:dyDescent="0.2"/>
    <row r="479" customFormat="1" ht="15.75" customHeight="1" x14ac:dyDescent="0.2"/>
    <row r="480" customFormat="1" ht="15.75" customHeight="1" x14ac:dyDescent="0.2"/>
    <row r="481" customFormat="1" ht="15.75" customHeight="1" x14ac:dyDescent="0.2"/>
    <row r="482" customFormat="1" ht="15.75" customHeight="1" x14ac:dyDescent="0.2"/>
    <row r="483" customFormat="1" ht="15.75" customHeight="1" x14ac:dyDescent="0.2"/>
    <row r="484" customFormat="1" ht="15.75" customHeight="1" x14ac:dyDescent="0.2"/>
    <row r="485" customFormat="1" ht="15.75" customHeight="1" x14ac:dyDescent="0.2"/>
    <row r="486" customFormat="1" ht="15.75" customHeight="1" x14ac:dyDescent="0.2"/>
    <row r="487" customFormat="1" ht="15.75" customHeight="1" x14ac:dyDescent="0.2"/>
    <row r="488" customFormat="1" ht="15.75" customHeight="1" x14ac:dyDescent="0.2"/>
    <row r="489" customFormat="1" ht="15.75" customHeight="1" x14ac:dyDescent="0.2"/>
    <row r="490" customFormat="1" ht="15.75" customHeight="1" x14ac:dyDescent="0.2"/>
    <row r="491" customFormat="1" ht="15.75" customHeight="1" x14ac:dyDescent="0.2"/>
    <row r="492" customFormat="1" ht="15.75" customHeight="1" x14ac:dyDescent="0.2"/>
    <row r="493" customFormat="1" ht="15.75" customHeight="1" x14ac:dyDescent="0.2"/>
    <row r="494" customFormat="1" ht="15.75" customHeight="1" x14ac:dyDescent="0.2"/>
    <row r="495" customFormat="1" ht="15.75" customHeight="1" x14ac:dyDescent="0.2"/>
    <row r="496" customFormat="1" ht="15.75" customHeight="1" x14ac:dyDescent="0.2"/>
    <row r="497" customFormat="1" ht="15.75" customHeight="1" x14ac:dyDescent="0.2"/>
    <row r="498" customFormat="1" ht="15.75" customHeight="1" x14ac:dyDescent="0.2"/>
    <row r="499" customFormat="1" ht="15.75" customHeight="1" x14ac:dyDescent="0.2"/>
    <row r="500" customFormat="1" ht="15.75" customHeight="1" x14ac:dyDescent="0.2"/>
    <row r="501" customFormat="1" ht="15.75" customHeight="1" x14ac:dyDescent="0.2"/>
    <row r="502" customFormat="1" ht="15.75" customHeight="1" x14ac:dyDescent="0.2"/>
    <row r="503" customFormat="1" ht="15.75" customHeight="1" x14ac:dyDescent="0.2"/>
    <row r="504" customFormat="1" ht="15.75" customHeight="1" x14ac:dyDescent="0.2"/>
    <row r="505" customFormat="1" ht="15.75" customHeight="1" x14ac:dyDescent="0.2"/>
    <row r="506" customFormat="1" ht="15.75" customHeight="1" x14ac:dyDescent="0.2"/>
    <row r="507" customFormat="1" ht="15.75" customHeight="1" x14ac:dyDescent="0.2"/>
    <row r="508" customFormat="1" ht="15.75" customHeight="1" x14ac:dyDescent="0.2"/>
    <row r="509" customFormat="1" ht="15.75" customHeight="1" x14ac:dyDescent="0.2"/>
    <row r="510" customFormat="1" ht="15.75" customHeight="1" x14ac:dyDescent="0.2"/>
    <row r="511" customFormat="1" ht="15.75" customHeight="1" x14ac:dyDescent="0.2"/>
    <row r="512" customFormat="1" ht="15.75" customHeight="1" x14ac:dyDescent="0.2"/>
    <row r="513" customFormat="1" ht="15.75" customHeight="1" x14ac:dyDescent="0.2"/>
    <row r="514" customFormat="1" ht="15.75" customHeight="1" x14ac:dyDescent="0.2"/>
    <row r="515" customFormat="1" ht="15.75" customHeight="1" x14ac:dyDescent="0.2"/>
    <row r="516" customFormat="1" ht="15.75" customHeight="1" x14ac:dyDescent="0.2"/>
    <row r="517" customFormat="1" ht="15.75" customHeight="1" x14ac:dyDescent="0.2"/>
    <row r="518" customFormat="1" ht="15.75" customHeight="1" x14ac:dyDescent="0.2"/>
    <row r="519" customFormat="1" ht="15.75" customHeight="1" x14ac:dyDescent="0.2"/>
    <row r="520" customFormat="1" ht="15.75" customHeight="1" x14ac:dyDescent="0.2"/>
    <row r="521" customFormat="1" ht="15.75" customHeight="1" x14ac:dyDescent="0.2"/>
    <row r="522" customFormat="1" ht="15.75" customHeight="1" x14ac:dyDescent="0.2"/>
    <row r="523" customFormat="1" ht="15.75" customHeight="1" x14ac:dyDescent="0.2"/>
    <row r="524" customFormat="1" ht="15.75" customHeight="1" x14ac:dyDescent="0.2"/>
    <row r="525" customFormat="1" ht="15.75" customHeight="1" x14ac:dyDescent="0.2"/>
    <row r="526" customFormat="1" ht="15.75" customHeight="1" x14ac:dyDescent="0.2"/>
    <row r="527" customFormat="1" ht="15.75" customHeight="1" x14ac:dyDescent="0.2"/>
    <row r="528" customFormat="1" ht="15.75" customHeight="1" x14ac:dyDescent="0.2"/>
    <row r="529" customFormat="1" ht="15.75" customHeight="1" x14ac:dyDescent="0.2"/>
    <row r="530" customFormat="1" ht="15.75" customHeight="1" x14ac:dyDescent="0.2"/>
    <row r="531" customFormat="1" ht="15.75" customHeight="1" x14ac:dyDescent="0.2"/>
    <row r="532" customFormat="1" ht="15.75" customHeight="1" x14ac:dyDescent="0.2"/>
    <row r="533" customFormat="1" ht="15.75" customHeight="1" x14ac:dyDescent="0.2"/>
    <row r="534" customFormat="1" ht="15.75" customHeight="1" x14ac:dyDescent="0.2"/>
    <row r="535" customFormat="1" ht="15.75" customHeight="1" x14ac:dyDescent="0.2"/>
    <row r="536" customFormat="1" ht="15.75" customHeight="1" x14ac:dyDescent="0.2"/>
    <row r="537" customFormat="1" ht="15.75" customHeight="1" x14ac:dyDescent="0.2"/>
    <row r="538" customFormat="1" ht="15.75" customHeight="1" x14ac:dyDescent="0.2"/>
    <row r="539" customFormat="1" ht="15.75" customHeight="1" x14ac:dyDescent="0.2"/>
    <row r="540" customFormat="1" ht="15.75" customHeight="1" x14ac:dyDescent="0.2"/>
    <row r="541" customFormat="1" ht="15.75" customHeight="1" x14ac:dyDescent="0.2"/>
    <row r="542" customFormat="1" ht="15.75" customHeight="1" x14ac:dyDescent="0.2"/>
    <row r="543" customFormat="1" ht="15.75" customHeight="1" x14ac:dyDescent="0.2"/>
    <row r="544" customFormat="1" ht="15.75" customHeight="1" x14ac:dyDescent="0.2"/>
    <row r="545" customFormat="1" ht="15.75" customHeight="1" x14ac:dyDescent="0.2"/>
    <row r="546" customFormat="1" ht="15.75" customHeight="1" x14ac:dyDescent="0.2"/>
    <row r="547" customFormat="1" ht="15.75" customHeight="1" x14ac:dyDescent="0.2"/>
    <row r="548" customFormat="1" ht="15.75" customHeight="1" x14ac:dyDescent="0.2"/>
    <row r="549" customFormat="1" ht="15.75" customHeight="1" x14ac:dyDescent="0.2"/>
    <row r="550" customFormat="1" ht="15.75" customHeight="1" x14ac:dyDescent="0.2"/>
    <row r="551" customFormat="1" ht="15.75" customHeight="1" x14ac:dyDescent="0.2"/>
    <row r="552" customFormat="1" ht="15.75" customHeight="1" x14ac:dyDescent="0.2"/>
    <row r="553" customFormat="1" ht="15.75" customHeight="1" x14ac:dyDescent="0.2"/>
    <row r="554" customFormat="1" ht="15.75" customHeight="1" x14ac:dyDescent="0.2"/>
    <row r="555" customFormat="1" ht="15.75" customHeight="1" x14ac:dyDescent="0.2"/>
    <row r="556" customFormat="1" ht="15.75" customHeight="1" x14ac:dyDescent="0.2"/>
    <row r="557" customFormat="1" ht="15.75" customHeight="1" x14ac:dyDescent="0.2"/>
    <row r="558" customFormat="1" ht="15.75" customHeight="1" x14ac:dyDescent="0.2"/>
    <row r="559" customFormat="1" ht="15.75" customHeight="1" x14ac:dyDescent="0.2"/>
    <row r="560" customFormat="1" ht="15.75" customHeight="1" x14ac:dyDescent="0.2"/>
    <row r="561" customFormat="1" ht="15.75" customHeight="1" x14ac:dyDescent="0.2"/>
    <row r="562" customFormat="1" ht="15.75" customHeight="1" x14ac:dyDescent="0.2"/>
    <row r="563" customFormat="1" ht="15.75" customHeight="1" x14ac:dyDescent="0.2"/>
    <row r="564" customFormat="1" ht="15.75" customHeight="1" x14ac:dyDescent="0.2"/>
    <row r="565" customFormat="1" ht="15.75" customHeight="1" x14ac:dyDescent="0.2"/>
    <row r="566" customFormat="1" ht="15.75" customHeight="1" x14ac:dyDescent="0.2"/>
    <row r="567" customFormat="1" ht="15.75" customHeight="1" x14ac:dyDescent="0.2"/>
    <row r="568" customFormat="1" ht="15.75" customHeight="1" x14ac:dyDescent="0.2"/>
    <row r="569" customFormat="1" ht="15.75" customHeight="1" x14ac:dyDescent="0.2"/>
    <row r="570" customFormat="1" ht="15.75" customHeight="1" x14ac:dyDescent="0.2"/>
    <row r="571" customFormat="1" ht="15.75" customHeight="1" x14ac:dyDescent="0.2"/>
    <row r="572" customFormat="1" ht="15.75" customHeight="1" x14ac:dyDescent="0.2"/>
    <row r="573" customFormat="1" ht="15.75" customHeight="1" x14ac:dyDescent="0.2"/>
    <row r="574" customFormat="1" ht="15.75" customHeight="1" x14ac:dyDescent="0.2"/>
    <row r="575" customFormat="1" ht="15.75" customHeight="1" x14ac:dyDescent="0.2"/>
    <row r="576" customFormat="1" ht="15.75" customHeight="1" x14ac:dyDescent="0.2"/>
    <row r="577" customFormat="1" ht="15.75" customHeight="1" x14ac:dyDescent="0.2"/>
    <row r="578" customFormat="1" ht="15.75" customHeight="1" x14ac:dyDescent="0.2"/>
    <row r="579" customFormat="1" ht="15.75" customHeight="1" x14ac:dyDescent="0.2"/>
    <row r="580" customFormat="1" ht="15.75" customHeight="1" x14ac:dyDescent="0.2"/>
    <row r="581" customFormat="1" ht="15.75" customHeight="1" x14ac:dyDescent="0.2"/>
    <row r="582" customFormat="1" ht="15.75" customHeight="1" x14ac:dyDescent="0.2"/>
    <row r="583" customFormat="1" ht="15.75" customHeight="1" x14ac:dyDescent="0.2"/>
    <row r="584" customFormat="1" ht="15.75" customHeight="1" x14ac:dyDescent="0.2"/>
    <row r="585" customFormat="1" ht="15.75" customHeight="1" x14ac:dyDescent="0.2"/>
    <row r="586" customFormat="1" ht="15.75" customHeight="1" x14ac:dyDescent="0.2"/>
    <row r="587" customFormat="1" ht="15.75" customHeight="1" x14ac:dyDescent="0.2"/>
    <row r="588" customFormat="1" ht="15.75" customHeight="1" x14ac:dyDescent="0.2"/>
    <row r="589" customFormat="1" ht="15.75" customHeight="1" x14ac:dyDescent="0.2"/>
    <row r="590" customFormat="1" ht="15.75" customHeight="1" x14ac:dyDescent="0.2"/>
    <row r="591" customFormat="1" ht="15.75" customHeight="1" x14ac:dyDescent="0.2"/>
    <row r="592" customFormat="1" ht="15.75" customHeight="1" x14ac:dyDescent="0.2"/>
    <row r="593" customFormat="1" ht="15.75" customHeight="1" x14ac:dyDescent="0.2"/>
    <row r="594" customFormat="1" ht="15.75" customHeight="1" x14ac:dyDescent="0.2"/>
    <row r="595" customFormat="1" ht="15.75" customHeight="1" x14ac:dyDescent="0.2"/>
    <row r="596" customFormat="1" ht="15.75" customHeight="1" x14ac:dyDescent="0.2"/>
    <row r="597" customFormat="1" ht="15.75" customHeight="1" x14ac:dyDescent="0.2"/>
    <row r="598" customFormat="1" ht="15.75" customHeight="1" x14ac:dyDescent="0.2"/>
    <row r="599" customFormat="1" ht="15.75" customHeight="1" x14ac:dyDescent="0.2"/>
    <row r="600" customFormat="1" ht="15.75" customHeight="1" x14ac:dyDescent="0.2"/>
    <row r="601" customFormat="1" ht="15.75" customHeight="1" x14ac:dyDescent="0.2"/>
    <row r="602" customFormat="1" ht="15.75" customHeight="1" x14ac:dyDescent="0.2"/>
    <row r="603" customFormat="1" ht="15.75" customHeight="1" x14ac:dyDescent="0.2"/>
    <row r="604" customFormat="1" ht="15.75" customHeight="1" x14ac:dyDescent="0.2"/>
    <row r="605" customFormat="1" ht="15.75" customHeight="1" x14ac:dyDescent="0.2"/>
    <row r="606" customFormat="1" ht="15.75" customHeight="1" x14ac:dyDescent="0.2"/>
    <row r="607" customFormat="1" ht="15.75" customHeight="1" x14ac:dyDescent="0.2"/>
    <row r="608" customFormat="1" ht="15.75" customHeight="1" x14ac:dyDescent="0.2"/>
    <row r="609" customFormat="1" ht="15.75" customHeight="1" x14ac:dyDescent="0.2"/>
    <row r="610" customFormat="1" ht="15.75" customHeight="1" x14ac:dyDescent="0.2"/>
    <row r="611" customFormat="1" ht="15.75" customHeight="1" x14ac:dyDescent="0.2"/>
    <row r="612" customFormat="1" ht="15.75" customHeight="1" x14ac:dyDescent="0.2"/>
    <row r="613" customFormat="1" ht="15.75" customHeight="1" x14ac:dyDescent="0.2"/>
    <row r="614" customFormat="1" ht="15.75" customHeight="1" x14ac:dyDescent="0.2"/>
    <row r="615" customFormat="1" ht="15.75" customHeight="1" x14ac:dyDescent="0.2"/>
    <row r="616" customFormat="1" ht="15.75" customHeight="1" x14ac:dyDescent="0.2"/>
    <row r="617" customFormat="1" ht="15.75" customHeight="1" x14ac:dyDescent="0.2"/>
    <row r="618" customFormat="1" ht="15.75" customHeight="1" x14ac:dyDescent="0.2"/>
    <row r="619" customFormat="1" ht="15.75" customHeight="1" x14ac:dyDescent="0.2"/>
    <row r="620" customFormat="1" ht="15.75" customHeight="1" x14ac:dyDescent="0.2"/>
    <row r="621" customFormat="1" ht="15.75" customHeight="1" x14ac:dyDescent="0.2"/>
    <row r="622" customFormat="1" ht="15.75" customHeight="1" x14ac:dyDescent="0.2"/>
    <row r="623" customFormat="1" ht="15.75" customHeight="1" x14ac:dyDescent="0.2"/>
    <row r="624" customFormat="1" ht="15.75" customHeight="1" x14ac:dyDescent="0.2"/>
    <row r="625" customFormat="1" ht="15.75" customHeight="1" x14ac:dyDescent="0.2"/>
    <row r="626" customFormat="1" ht="15.75" customHeight="1" x14ac:dyDescent="0.2"/>
    <row r="627" customFormat="1" ht="15.75" customHeight="1" x14ac:dyDescent="0.2"/>
    <row r="628" customFormat="1" ht="15.75" customHeight="1" x14ac:dyDescent="0.2"/>
    <row r="629" customFormat="1" ht="15.75" customHeight="1" x14ac:dyDescent="0.2"/>
    <row r="630" customFormat="1" ht="15.75" customHeight="1" x14ac:dyDescent="0.2"/>
    <row r="631" customFormat="1" ht="15.75" customHeight="1" x14ac:dyDescent="0.2"/>
    <row r="632" customFormat="1" ht="15.75" customHeight="1" x14ac:dyDescent="0.2"/>
    <row r="633" customFormat="1" ht="15.75" customHeight="1" x14ac:dyDescent="0.2"/>
    <row r="634" customFormat="1" ht="15.75" customHeight="1" x14ac:dyDescent="0.2"/>
    <row r="635" customFormat="1" ht="15.75" customHeight="1" x14ac:dyDescent="0.2"/>
    <row r="636" customFormat="1" ht="15.75" customHeight="1" x14ac:dyDescent="0.2"/>
    <row r="637" customFormat="1" ht="15.75" customHeight="1" x14ac:dyDescent="0.2"/>
    <row r="638" customFormat="1" ht="15.75" customHeight="1" x14ac:dyDescent="0.2"/>
    <row r="639" customFormat="1" ht="15.75" customHeight="1" x14ac:dyDescent="0.2"/>
    <row r="640" customFormat="1" ht="15.75" customHeight="1" x14ac:dyDescent="0.2"/>
    <row r="641" customFormat="1" ht="15.75" customHeight="1" x14ac:dyDescent="0.2"/>
    <row r="642" customFormat="1" ht="15.75" customHeight="1" x14ac:dyDescent="0.2"/>
    <row r="643" customFormat="1" ht="15.75" customHeight="1" x14ac:dyDescent="0.2"/>
    <row r="644" customFormat="1" ht="15.75" customHeight="1" x14ac:dyDescent="0.2"/>
    <row r="645" customFormat="1" ht="15.75" customHeight="1" x14ac:dyDescent="0.2"/>
    <row r="646" customFormat="1" ht="15.75" customHeight="1" x14ac:dyDescent="0.2"/>
    <row r="647" customFormat="1" ht="15.75" customHeight="1" x14ac:dyDescent="0.2"/>
    <row r="648" customFormat="1" ht="15.75" customHeight="1" x14ac:dyDescent="0.2"/>
    <row r="649" customFormat="1" ht="15.75" customHeight="1" x14ac:dyDescent="0.2"/>
    <row r="650" customFormat="1" ht="15.75" customHeight="1" x14ac:dyDescent="0.2"/>
    <row r="651" customFormat="1" ht="15.75" customHeight="1" x14ac:dyDescent="0.2"/>
    <row r="652" customFormat="1" ht="15.75" customHeight="1" x14ac:dyDescent="0.2"/>
    <row r="653" customFormat="1" ht="15.75" customHeight="1" x14ac:dyDescent="0.2"/>
    <row r="654" customFormat="1" ht="15.75" customHeight="1" x14ac:dyDescent="0.2"/>
    <row r="655" customFormat="1" ht="15.75" customHeight="1" x14ac:dyDescent="0.2"/>
    <row r="656" customFormat="1" ht="15.75" customHeight="1" x14ac:dyDescent="0.2"/>
    <row r="657" customFormat="1" ht="15.75" customHeight="1" x14ac:dyDescent="0.2"/>
    <row r="658" customFormat="1" ht="15.75" customHeight="1" x14ac:dyDescent="0.2"/>
    <row r="659" customFormat="1" ht="15.75" customHeight="1" x14ac:dyDescent="0.2"/>
    <row r="660" customFormat="1" ht="15.75" customHeight="1" x14ac:dyDescent="0.2"/>
    <row r="661" customFormat="1" ht="15.75" customHeight="1" x14ac:dyDescent="0.2"/>
    <row r="662" customFormat="1" ht="15.75" customHeight="1" x14ac:dyDescent="0.2"/>
    <row r="663" customFormat="1" ht="15.75" customHeight="1" x14ac:dyDescent="0.2"/>
    <row r="664" customFormat="1" ht="15.75" customHeight="1" x14ac:dyDescent="0.2"/>
    <row r="665" customFormat="1" ht="15.75" customHeight="1" x14ac:dyDescent="0.2"/>
    <row r="666" customFormat="1" ht="15.75" customHeight="1" x14ac:dyDescent="0.2"/>
    <row r="667" customFormat="1" ht="15.75" customHeight="1" x14ac:dyDescent="0.2"/>
    <row r="668" customFormat="1" ht="15.75" customHeight="1" x14ac:dyDescent="0.2"/>
    <row r="669" customFormat="1" ht="15.75" customHeight="1" x14ac:dyDescent="0.2"/>
    <row r="670" customFormat="1" ht="15.75" customHeight="1" x14ac:dyDescent="0.2"/>
    <row r="671" customFormat="1" ht="15.75" customHeight="1" x14ac:dyDescent="0.2"/>
    <row r="672" customFormat="1" ht="15.75" customHeight="1" x14ac:dyDescent="0.2"/>
    <row r="673" customFormat="1" ht="15.75" customHeight="1" x14ac:dyDescent="0.2"/>
    <row r="674" customFormat="1" ht="15.75" customHeight="1" x14ac:dyDescent="0.2"/>
    <row r="675" customFormat="1" ht="15.75" customHeight="1" x14ac:dyDescent="0.2"/>
    <row r="676" customFormat="1" ht="15.75" customHeight="1" x14ac:dyDescent="0.2"/>
    <row r="677" customFormat="1" ht="15.75" customHeight="1" x14ac:dyDescent="0.2"/>
    <row r="678" customFormat="1" ht="15.75" customHeight="1" x14ac:dyDescent="0.2"/>
    <row r="679" customFormat="1" ht="15.75" customHeight="1" x14ac:dyDescent="0.2"/>
    <row r="680" customFormat="1" ht="15.75" customHeight="1" x14ac:dyDescent="0.2"/>
    <row r="681" customFormat="1" ht="15.75" customHeight="1" x14ac:dyDescent="0.2"/>
    <row r="682" customFormat="1" ht="15.75" customHeight="1" x14ac:dyDescent="0.2"/>
    <row r="683" customFormat="1" ht="15.75" customHeight="1" x14ac:dyDescent="0.2"/>
    <row r="684" customFormat="1" ht="15.75" customHeight="1" x14ac:dyDescent="0.2"/>
    <row r="685" customFormat="1" ht="15.75" customHeight="1" x14ac:dyDescent="0.2"/>
    <row r="686" customFormat="1" ht="15.75" customHeight="1" x14ac:dyDescent="0.2"/>
    <row r="687" customFormat="1" ht="15.75" customHeight="1" x14ac:dyDescent="0.2"/>
    <row r="688" customFormat="1" ht="15.75" customHeight="1" x14ac:dyDescent="0.2"/>
    <row r="689" customFormat="1" ht="15.75" customHeight="1" x14ac:dyDescent="0.2"/>
    <row r="690" customFormat="1" ht="15.75" customHeight="1" x14ac:dyDescent="0.2"/>
    <row r="691" customFormat="1" ht="15.75" customHeight="1" x14ac:dyDescent="0.2"/>
    <row r="692" customFormat="1" ht="15.75" customHeight="1" x14ac:dyDescent="0.2"/>
    <row r="693" customFormat="1" ht="15.75" customHeight="1" x14ac:dyDescent="0.2"/>
    <row r="694" customFormat="1" ht="15.75" customHeight="1" x14ac:dyDescent="0.2"/>
    <row r="695" customFormat="1" ht="15.75" customHeight="1" x14ac:dyDescent="0.2"/>
    <row r="696" customFormat="1" ht="15.75" customHeight="1" x14ac:dyDescent="0.2"/>
    <row r="697" customFormat="1" ht="15.75" customHeight="1" x14ac:dyDescent="0.2"/>
    <row r="698" customFormat="1" ht="15.75" customHeight="1" x14ac:dyDescent="0.2"/>
    <row r="699" customFormat="1" ht="15.75" customHeight="1" x14ac:dyDescent="0.2"/>
    <row r="700" customFormat="1" ht="15.75" customHeight="1" x14ac:dyDescent="0.2"/>
    <row r="701" customFormat="1" ht="15.75" customHeight="1" x14ac:dyDescent="0.2"/>
    <row r="702" customFormat="1" ht="15.75" customHeight="1" x14ac:dyDescent="0.2"/>
    <row r="703" customFormat="1" ht="15.75" customHeight="1" x14ac:dyDescent="0.2"/>
    <row r="704" customFormat="1" ht="15.75" customHeight="1" x14ac:dyDescent="0.2"/>
    <row r="705" customFormat="1" ht="15.75" customHeight="1" x14ac:dyDescent="0.2"/>
    <row r="706" customFormat="1" ht="15.75" customHeight="1" x14ac:dyDescent="0.2"/>
    <row r="707" customFormat="1" ht="15.75" customHeight="1" x14ac:dyDescent="0.2"/>
    <row r="708" customFormat="1" ht="15.75" customHeight="1" x14ac:dyDescent="0.2"/>
    <row r="709" customFormat="1" ht="15.75" customHeight="1" x14ac:dyDescent="0.2"/>
    <row r="710" customFormat="1" ht="15.75" customHeight="1" x14ac:dyDescent="0.2"/>
    <row r="711" customFormat="1" ht="15.75" customHeight="1" x14ac:dyDescent="0.2"/>
    <row r="712" customFormat="1" ht="15.75" customHeight="1" x14ac:dyDescent="0.2"/>
    <row r="713" customFormat="1" ht="15.75" customHeight="1" x14ac:dyDescent="0.2"/>
    <row r="714" customFormat="1" ht="15.75" customHeight="1" x14ac:dyDescent="0.2"/>
    <row r="715" customFormat="1" ht="15.75" customHeight="1" x14ac:dyDescent="0.2"/>
    <row r="716" customFormat="1" ht="15.75" customHeight="1" x14ac:dyDescent="0.2"/>
    <row r="717" customFormat="1" ht="15.75" customHeight="1" x14ac:dyDescent="0.2"/>
    <row r="718" customFormat="1" ht="15.75" customHeight="1" x14ac:dyDescent="0.2"/>
    <row r="719" customFormat="1" ht="15.75" customHeight="1" x14ac:dyDescent="0.2"/>
    <row r="720" customFormat="1" ht="15.75" customHeight="1" x14ac:dyDescent="0.2"/>
    <row r="721" customFormat="1" ht="15.75" customHeight="1" x14ac:dyDescent="0.2"/>
    <row r="722" customFormat="1" ht="15.75" customHeight="1" x14ac:dyDescent="0.2"/>
    <row r="723" customFormat="1" ht="15.75" customHeight="1" x14ac:dyDescent="0.2"/>
    <row r="724" customFormat="1" ht="15.75" customHeight="1" x14ac:dyDescent="0.2"/>
    <row r="725" customFormat="1" ht="15.75" customHeight="1" x14ac:dyDescent="0.2"/>
    <row r="726" customFormat="1" ht="15.75" customHeight="1" x14ac:dyDescent="0.2"/>
    <row r="727" customFormat="1" ht="15.75" customHeight="1" x14ac:dyDescent="0.2"/>
    <row r="728" customFormat="1" ht="15.75" customHeight="1" x14ac:dyDescent="0.2"/>
    <row r="729" customFormat="1" ht="15.75" customHeight="1" x14ac:dyDescent="0.2"/>
    <row r="730" customFormat="1" ht="15.75" customHeight="1" x14ac:dyDescent="0.2"/>
    <row r="731" customFormat="1" ht="15.75" customHeight="1" x14ac:dyDescent="0.2"/>
    <row r="732" customFormat="1" ht="15.75" customHeight="1" x14ac:dyDescent="0.2"/>
    <row r="733" customFormat="1" ht="15.75" customHeight="1" x14ac:dyDescent="0.2"/>
    <row r="734" customFormat="1" ht="15.75" customHeight="1" x14ac:dyDescent="0.2"/>
    <row r="735" customFormat="1" ht="15.75" customHeight="1" x14ac:dyDescent="0.2"/>
    <row r="736" customFormat="1" ht="15.75" customHeight="1" x14ac:dyDescent="0.2"/>
    <row r="737" customFormat="1" ht="15.75" customHeight="1" x14ac:dyDescent="0.2"/>
    <row r="738" customFormat="1" ht="15.75" customHeight="1" x14ac:dyDescent="0.2"/>
    <row r="739" customFormat="1" ht="15.75" customHeight="1" x14ac:dyDescent="0.2"/>
    <row r="740" customFormat="1" ht="15.75" customHeight="1" x14ac:dyDescent="0.2"/>
    <row r="741" customFormat="1" ht="15.75" customHeight="1" x14ac:dyDescent="0.2"/>
    <row r="742" customFormat="1" ht="15.75" customHeight="1" x14ac:dyDescent="0.2"/>
    <row r="743" customFormat="1" ht="15.75" customHeight="1" x14ac:dyDescent="0.2"/>
    <row r="744" customFormat="1" ht="15.75" customHeight="1" x14ac:dyDescent="0.2"/>
    <row r="745" customFormat="1" ht="15.75" customHeight="1" x14ac:dyDescent="0.2"/>
    <row r="746" customFormat="1" ht="15.75" customHeight="1" x14ac:dyDescent="0.2"/>
    <row r="747" customFormat="1" ht="15.75" customHeight="1" x14ac:dyDescent="0.2"/>
    <row r="748" customFormat="1" ht="15.75" customHeight="1" x14ac:dyDescent="0.2"/>
    <row r="749" customFormat="1" ht="15.75" customHeight="1" x14ac:dyDescent="0.2"/>
    <row r="750" customFormat="1" ht="15.75" customHeight="1" x14ac:dyDescent="0.2"/>
    <row r="751" customFormat="1" ht="15.75" customHeight="1" x14ac:dyDescent="0.2"/>
    <row r="752" customFormat="1" ht="15.75" customHeight="1" x14ac:dyDescent="0.2"/>
    <row r="753" customFormat="1" ht="15.75" customHeight="1" x14ac:dyDescent="0.2"/>
    <row r="754" customFormat="1" ht="15.75" customHeight="1" x14ac:dyDescent="0.2"/>
    <row r="755" customFormat="1" ht="15.75" customHeight="1" x14ac:dyDescent="0.2"/>
    <row r="756" customFormat="1" ht="15.75" customHeight="1" x14ac:dyDescent="0.2"/>
    <row r="757" customFormat="1" ht="15.75" customHeight="1" x14ac:dyDescent="0.2"/>
    <row r="758" customFormat="1" ht="15.75" customHeight="1" x14ac:dyDescent="0.2"/>
    <row r="759" customFormat="1" ht="15.75" customHeight="1" x14ac:dyDescent="0.2"/>
    <row r="760" customFormat="1" ht="15.75" customHeight="1" x14ac:dyDescent="0.2"/>
    <row r="761" customFormat="1" ht="15.75" customHeight="1" x14ac:dyDescent="0.2"/>
    <row r="762" customFormat="1" ht="15.75" customHeight="1" x14ac:dyDescent="0.2"/>
    <row r="763" customFormat="1" ht="15.75" customHeight="1" x14ac:dyDescent="0.2"/>
    <row r="764" customFormat="1" ht="15.75" customHeight="1" x14ac:dyDescent="0.2"/>
    <row r="765" customFormat="1" ht="15.75" customHeight="1" x14ac:dyDescent="0.2"/>
    <row r="766" customFormat="1" ht="15.75" customHeight="1" x14ac:dyDescent="0.2"/>
    <row r="767" customFormat="1" ht="15.75" customHeight="1" x14ac:dyDescent="0.2"/>
    <row r="768" customFormat="1" ht="15.75" customHeight="1" x14ac:dyDescent="0.2"/>
    <row r="769" customFormat="1" ht="15.75" customHeight="1" x14ac:dyDescent="0.2"/>
    <row r="770" customFormat="1" ht="15.75" customHeight="1" x14ac:dyDescent="0.2"/>
    <row r="771" customFormat="1" ht="15.75" customHeight="1" x14ac:dyDescent="0.2"/>
    <row r="772" customFormat="1" ht="15.75" customHeight="1" x14ac:dyDescent="0.2"/>
    <row r="773" customFormat="1" ht="15.75" customHeight="1" x14ac:dyDescent="0.2"/>
    <row r="774" customFormat="1" ht="15.75" customHeight="1" x14ac:dyDescent="0.2"/>
    <row r="775" customFormat="1" ht="15.75" customHeight="1" x14ac:dyDescent="0.2"/>
    <row r="776" customFormat="1" ht="15.75" customHeight="1" x14ac:dyDescent="0.2"/>
    <row r="777" customFormat="1" ht="15.75" customHeight="1" x14ac:dyDescent="0.2"/>
    <row r="778" customFormat="1" ht="15.75" customHeight="1" x14ac:dyDescent="0.2"/>
    <row r="779" customFormat="1" ht="15.75" customHeight="1" x14ac:dyDescent="0.2"/>
    <row r="780" customFormat="1" ht="15.75" customHeight="1" x14ac:dyDescent="0.2"/>
    <row r="781" customFormat="1" ht="15.75" customHeight="1" x14ac:dyDescent="0.2"/>
    <row r="782" customFormat="1" ht="15.75" customHeight="1" x14ac:dyDescent="0.2"/>
    <row r="783" customFormat="1" ht="15.75" customHeight="1" x14ac:dyDescent="0.2"/>
    <row r="784" customFormat="1" ht="15.75" customHeight="1" x14ac:dyDescent="0.2"/>
    <row r="785" customFormat="1" ht="15.75" customHeight="1" x14ac:dyDescent="0.2"/>
    <row r="786" customFormat="1" ht="15.75" customHeight="1" x14ac:dyDescent="0.2"/>
    <row r="787" customFormat="1" ht="15.75" customHeight="1" x14ac:dyDescent="0.2"/>
    <row r="788" customFormat="1" ht="15.75" customHeight="1" x14ac:dyDescent="0.2"/>
    <row r="789" customFormat="1" ht="15.75" customHeight="1" x14ac:dyDescent="0.2"/>
    <row r="790" customFormat="1" ht="15.75" customHeight="1" x14ac:dyDescent="0.2"/>
    <row r="791" customFormat="1" ht="15.75" customHeight="1" x14ac:dyDescent="0.2"/>
    <row r="792" customFormat="1" ht="15.75" customHeight="1" x14ac:dyDescent="0.2"/>
    <row r="793" customFormat="1" ht="15.75" customHeight="1" x14ac:dyDescent="0.2"/>
    <row r="794" customFormat="1" ht="15.75" customHeight="1" x14ac:dyDescent="0.2"/>
    <row r="795" customFormat="1" ht="15.75" customHeight="1" x14ac:dyDescent="0.2"/>
    <row r="796" customFormat="1" ht="15.75" customHeight="1" x14ac:dyDescent="0.2"/>
    <row r="797" customFormat="1" ht="15.75" customHeight="1" x14ac:dyDescent="0.2"/>
    <row r="798" customFormat="1" ht="15.75" customHeight="1" x14ac:dyDescent="0.2"/>
    <row r="799" customFormat="1" ht="15.75" customHeight="1" x14ac:dyDescent="0.2"/>
    <row r="800" customFormat="1" ht="15.75" customHeight="1" x14ac:dyDescent="0.2"/>
    <row r="801" customFormat="1" ht="15.75" customHeight="1" x14ac:dyDescent="0.2"/>
    <row r="802" customFormat="1" ht="15.75" customHeight="1" x14ac:dyDescent="0.2"/>
    <row r="803" customFormat="1" ht="15.75" customHeight="1" x14ac:dyDescent="0.2"/>
    <row r="804" customFormat="1" ht="15.75" customHeight="1" x14ac:dyDescent="0.2"/>
    <row r="805" customFormat="1" ht="15.75" customHeight="1" x14ac:dyDescent="0.2"/>
    <row r="806" customFormat="1" ht="15.75" customHeight="1" x14ac:dyDescent="0.2"/>
    <row r="807" customFormat="1" ht="15.75" customHeight="1" x14ac:dyDescent="0.2"/>
    <row r="808" customFormat="1" ht="15.75" customHeight="1" x14ac:dyDescent="0.2"/>
    <row r="809" customFormat="1" ht="15.75" customHeight="1" x14ac:dyDescent="0.2"/>
    <row r="810" customFormat="1" ht="15.75" customHeight="1" x14ac:dyDescent="0.2"/>
    <row r="811" customFormat="1" ht="15.75" customHeight="1" x14ac:dyDescent="0.2"/>
    <row r="812" customFormat="1" ht="15.75" customHeight="1" x14ac:dyDescent="0.2"/>
    <row r="813" customFormat="1" ht="15.75" customHeight="1" x14ac:dyDescent="0.2"/>
    <row r="814" customFormat="1" ht="15.75" customHeight="1" x14ac:dyDescent="0.2"/>
    <row r="815" customFormat="1" ht="15.75" customHeight="1" x14ac:dyDescent="0.2"/>
    <row r="816" customFormat="1" ht="15.75" customHeight="1" x14ac:dyDescent="0.2"/>
    <row r="817" customFormat="1" ht="15.75" customHeight="1" x14ac:dyDescent="0.2"/>
    <row r="818" customFormat="1" ht="15.75" customHeight="1" x14ac:dyDescent="0.2"/>
    <row r="819" customFormat="1" ht="15.75" customHeight="1" x14ac:dyDescent="0.2"/>
    <row r="820" customFormat="1" ht="15.75" customHeight="1" x14ac:dyDescent="0.2"/>
    <row r="821" customFormat="1" ht="15.75" customHeight="1" x14ac:dyDescent="0.2"/>
    <row r="822" customFormat="1" ht="15.75" customHeight="1" x14ac:dyDescent="0.2"/>
    <row r="823" customFormat="1" ht="15.75" customHeight="1" x14ac:dyDescent="0.2"/>
    <row r="824" customFormat="1" ht="15.75" customHeight="1" x14ac:dyDescent="0.2"/>
    <row r="825" customFormat="1" ht="15.75" customHeight="1" x14ac:dyDescent="0.2"/>
    <row r="826" customFormat="1" ht="15.75" customHeight="1" x14ac:dyDescent="0.2"/>
    <row r="827" customFormat="1" ht="15.75" customHeight="1" x14ac:dyDescent="0.2"/>
    <row r="828" customFormat="1" ht="15.75" customHeight="1" x14ac:dyDescent="0.2"/>
    <row r="829" customFormat="1" ht="15.75" customHeight="1" x14ac:dyDescent="0.2"/>
    <row r="830" customFormat="1" ht="15.75" customHeight="1" x14ac:dyDescent="0.2"/>
    <row r="831" customFormat="1" ht="15.75" customHeight="1" x14ac:dyDescent="0.2"/>
    <row r="832" customFormat="1" ht="15.75" customHeight="1" x14ac:dyDescent="0.2"/>
    <row r="833" customFormat="1" ht="15.75" customHeight="1" x14ac:dyDescent="0.2"/>
    <row r="834" customFormat="1" ht="15.75" customHeight="1" x14ac:dyDescent="0.2"/>
    <row r="835" customFormat="1" ht="15.75" customHeight="1" x14ac:dyDescent="0.2"/>
    <row r="836" customFormat="1" ht="15.75" customHeight="1" x14ac:dyDescent="0.2"/>
    <row r="837" customFormat="1" ht="15.75" customHeight="1" x14ac:dyDescent="0.2"/>
    <row r="838" customFormat="1" ht="15.75" customHeight="1" x14ac:dyDescent="0.2"/>
    <row r="839" customFormat="1" ht="15.75" customHeight="1" x14ac:dyDescent="0.2"/>
    <row r="840" customFormat="1" ht="15.75" customHeight="1" x14ac:dyDescent="0.2"/>
    <row r="841" customFormat="1" ht="15.75" customHeight="1" x14ac:dyDescent="0.2"/>
    <row r="842" customFormat="1" ht="15.75" customHeight="1" x14ac:dyDescent="0.2"/>
    <row r="843" customFormat="1" ht="15.75" customHeight="1" x14ac:dyDescent="0.2"/>
    <row r="844" customFormat="1" ht="15.75" customHeight="1" x14ac:dyDescent="0.2"/>
    <row r="845" customFormat="1" ht="15.75" customHeight="1" x14ac:dyDescent="0.2"/>
    <row r="846" customFormat="1" ht="15.75" customHeight="1" x14ac:dyDescent="0.2"/>
    <row r="847" customFormat="1" ht="15.75" customHeight="1" x14ac:dyDescent="0.2"/>
    <row r="848" customFormat="1" ht="15.75" customHeight="1" x14ac:dyDescent="0.2"/>
    <row r="849" customFormat="1" ht="15.75" customHeight="1" x14ac:dyDescent="0.2"/>
    <row r="850" customFormat="1" ht="15.75" customHeight="1" x14ac:dyDescent="0.2"/>
    <row r="851" customFormat="1" ht="15.75" customHeight="1" x14ac:dyDescent="0.2"/>
    <row r="852" customFormat="1" ht="15.75" customHeight="1" x14ac:dyDescent="0.2"/>
    <row r="853" customFormat="1" ht="15.75" customHeight="1" x14ac:dyDescent="0.2"/>
    <row r="854" customFormat="1" ht="15.75" customHeight="1" x14ac:dyDescent="0.2"/>
    <row r="855" customFormat="1" ht="15.75" customHeight="1" x14ac:dyDescent="0.2"/>
    <row r="856" customFormat="1" ht="15.75" customHeight="1" x14ac:dyDescent="0.2"/>
    <row r="857" customFormat="1" ht="15.75" customHeight="1" x14ac:dyDescent="0.2"/>
    <row r="858" customFormat="1" ht="15.75" customHeight="1" x14ac:dyDescent="0.2"/>
    <row r="859" customFormat="1" ht="15.75" customHeight="1" x14ac:dyDescent="0.2"/>
    <row r="860" customFormat="1" ht="15.75" customHeight="1" x14ac:dyDescent="0.2"/>
    <row r="861" customFormat="1" ht="15.75" customHeight="1" x14ac:dyDescent="0.2"/>
    <row r="862" customFormat="1" ht="15.75" customHeight="1" x14ac:dyDescent="0.2"/>
    <row r="863" customFormat="1" ht="15.75" customHeight="1" x14ac:dyDescent="0.2"/>
    <row r="864" customFormat="1" ht="15.75" customHeight="1" x14ac:dyDescent="0.2"/>
    <row r="865" customFormat="1" ht="15.75" customHeight="1" x14ac:dyDescent="0.2"/>
    <row r="866" customFormat="1" ht="15.75" customHeight="1" x14ac:dyDescent="0.2"/>
    <row r="867" customFormat="1" ht="15.75" customHeight="1" x14ac:dyDescent="0.2"/>
    <row r="868" customFormat="1" ht="15.75" customHeight="1" x14ac:dyDescent="0.2"/>
    <row r="869" customFormat="1" ht="15.75" customHeight="1" x14ac:dyDescent="0.2"/>
    <row r="870" customFormat="1" ht="15.75" customHeight="1" x14ac:dyDescent="0.2"/>
    <row r="871" customFormat="1" ht="15.75" customHeight="1" x14ac:dyDescent="0.2"/>
    <row r="872" customFormat="1" ht="15.75" customHeight="1" x14ac:dyDescent="0.2"/>
    <row r="873" customFormat="1" ht="15.75" customHeight="1" x14ac:dyDescent="0.2"/>
    <row r="874" customFormat="1" ht="15.75" customHeight="1" x14ac:dyDescent="0.2"/>
    <row r="875" customFormat="1" ht="15.75" customHeight="1" x14ac:dyDescent="0.2"/>
    <row r="876" customFormat="1" ht="15.75" customHeight="1" x14ac:dyDescent="0.2"/>
    <row r="877" customFormat="1" ht="15.75" customHeight="1" x14ac:dyDescent="0.2"/>
    <row r="878" customFormat="1" ht="15.75" customHeight="1" x14ac:dyDescent="0.2"/>
    <row r="879" customFormat="1" ht="15.75" customHeight="1" x14ac:dyDescent="0.2"/>
    <row r="880" customFormat="1" ht="15.75" customHeight="1" x14ac:dyDescent="0.2"/>
    <row r="881" customFormat="1" ht="15.75" customHeight="1" x14ac:dyDescent="0.2"/>
    <row r="882" customFormat="1" ht="15.75" customHeight="1" x14ac:dyDescent="0.2"/>
    <row r="883" customFormat="1" ht="15.75" customHeight="1" x14ac:dyDescent="0.2"/>
    <row r="884" customFormat="1" ht="15.75" customHeight="1" x14ac:dyDescent="0.2"/>
    <row r="885" customFormat="1" ht="15.75" customHeight="1" x14ac:dyDescent="0.2"/>
    <row r="886" customFormat="1" ht="15.75" customHeight="1" x14ac:dyDescent="0.2"/>
    <row r="887" customFormat="1" ht="15.75" customHeight="1" x14ac:dyDescent="0.2"/>
    <row r="888" customFormat="1" ht="15.75" customHeight="1" x14ac:dyDescent="0.2"/>
    <row r="889" customFormat="1" ht="15.75" customHeight="1" x14ac:dyDescent="0.2"/>
    <row r="890" customFormat="1" ht="15.75" customHeight="1" x14ac:dyDescent="0.2"/>
    <row r="891" customFormat="1" ht="15.75" customHeight="1" x14ac:dyDescent="0.2"/>
    <row r="892" customFormat="1" ht="15.75" customHeight="1" x14ac:dyDescent="0.2"/>
    <row r="893" customFormat="1" ht="15.75" customHeight="1" x14ac:dyDescent="0.2"/>
    <row r="894" customFormat="1" ht="15.75" customHeight="1" x14ac:dyDescent="0.2"/>
    <row r="895" customFormat="1" ht="15.75" customHeight="1" x14ac:dyDescent="0.2"/>
    <row r="896" customFormat="1" ht="15.75" customHeight="1" x14ac:dyDescent="0.2"/>
    <row r="897" customFormat="1" ht="15.75" customHeight="1" x14ac:dyDescent="0.2"/>
    <row r="898" customFormat="1" ht="15.75" customHeight="1" x14ac:dyDescent="0.2"/>
    <row r="899" customFormat="1" ht="15.75" customHeight="1" x14ac:dyDescent="0.2"/>
    <row r="900" customFormat="1" ht="15.75" customHeight="1" x14ac:dyDescent="0.2"/>
    <row r="901" customFormat="1" ht="15.75" customHeight="1" x14ac:dyDescent="0.2"/>
    <row r="902" customFormat="1" ht="15.75" customHeight="1" x14ac:dyDescent="0.2"/>
    <row r="903" customFormat="1" ht="15.75" customHeight="1" x14ac:dyDescent="0.2"/>
    <row r="904" customFormat="1" ht="15.75" customHeight="1" x14ac:dyDescent="0.2"/>
    <row r="905" customFormat="1" ht="15.75" customHeight="1" x14ac:dyDescent="0.2"/>
    <row r="906" customFormat="1" ht="15.75" customHeight="1" x14ac:dyDescent="0.2"/>
    <row r="907" customFormat="1" ht="15.75" customHeight="1" x14ac:dyDescent="0.2"/>
    <row r="908" customFormat="1" ht="15.75" customHeight="1" x14ac:dyDescent="0.2"/>
    <row r="909" customFormat="1" ht="15.75" customHeight="1" x14ac:dyDescent="0.2"/>
    <row r="910" customFormat="1" ht="15.75" customHeight="1" x14ac:dyDescent="0.2"/>
    <row r="911" customFormat="1" ht="15.75" customHeight="1" x14ac:dyDescent="0.2"/>
    <row r="912" customFormat="1" ht="15.75" customHeight="1" x14ac:dyDescent="0.2"/>
    <row r="913" customFormat="1" ht="15.75" customHeight="1" x14ac:dyDescent="0.2"/>
    <row r="914" customFormat="1" ht="15.75" customHeight="1" x14ac:dyDescent="0.2"/>
    <row r="915" customFormat="1" ht="15.75" customHeight="1" x14ac:dyDescent="0.2"/>
    <row r="916" customFormat="1" ht="15.75" customHeight="1" x14ac:dyDescent="0.2"/>
    <row r="917" customFormat="1" ht="15.75" customHeight="1" x14ac:dyDescent="0.2"/>
    <row r="918" customFormat="1" ht="15.75" customHeight="1" x14ac:dyDescent="0.2"/>
    <row r="919" customFormat="1" ht="15.75" customHeight="1" x14ac:dyDescent="0.2"/>
    <row r="920" customFormat="1" ht="15.75" customHeight="1" x14ac:dyDescent="0.2"/>
    <row r="921" customFormat="1" ht="15.75" customHeight="1" x14ac:dyDescent="0.2"/>
    <row r="922" customFormat="1" ht="15.75" customHeight="1" x14ac:dyDescent="0.2"/>
    <row r="923" customFormat="1" ht="15.75" customHeight="1" x14ac:dyDescent="0.2"/>
    <row r="924" customFormat="1" ht="15.75" customHeight="1" x14ac:dyDescent="0.2"/>
    <row r="925" customFormat="1" ht="15.75" customHeight="1" x14ac:dyDescent="0.2"/>
    <row r="926" customFormat="1" ht="15.75" customHeight="1" x14ac:dyDescent="0.2"/>
    <row r="927" customFormat="1" ht="15.75" customHeight="1" x14ac:dyDescent="0.2"/>
    <row r="928" customFormat="1" ht="15.75" customHeight="1" x14ac:dyDescent="0.2"/>
    <row r="929" customFormat="1" ht="15.75" customHeight="1" x14ac:dyDescent="0.2"/>
    <row r="930" customFormat="1" ht="15.75" customHeight="1" x14ac:dyDescent="0.2"/>
    <row r="931" customFormat="1" ht="15.75" customHeight="1" x14ac:dyDescent="0.2"/>
    <row r="932" customFormat="1" ht="15.75" customHeight="1" x14ac:dyDescent="0.2"/>
    <row r="933" customFormat="1" ht="15.75" customHeight="1" x14ac:dyDescent="0.2"/>
    <row r="934" customFormat="1" ht="15.75" customHeight="1" x14ac:dyDescent="0.2"/>
    <row r="935" customFormat="1" ht="15.75" customHeight="1" x14ac:dyDescent="0.2"/>
    <row r="936" customFormat="1" ht="15.75" customHeight="1" x14ac:dyDescent="0.2"/>
    <row r="937" customFormat="1" ht="15.75" customHeight="1" x14ac:dyDescent="0.2"/>
    <row r="938" customFormat="1" ht="15.75" customHeight="1" x14ac:dyDescent="0.2"/>
    <row r="939" customFormat="1" ht="15.75" customHeight="1" x14ac:dyDescent="0.2"/>
    <row r="940" customFormat="1" ht="15.75" customHeight="1" x14ac:dyDescent="0.2"/>
    <row r="941" customFormat="1" ht="15.75" customHeight="1" x14ac:dyDescent="0.2"/>
    <row r="942" customFormat="1" ht="15.75" customHeight="1" x14ac:dyDescent="0.2"/>
    <row r="943" customFormat="1" ht="15.75" customHeight="1" x14ac:dyDescent="0.2"/>
    <row r="944" customFormat="1" ht="15.75" customHeight="1" x14ac:dyDescent="0.2"/>
    <row r="945" customFormat="1" ht="15.75" customHeight="1" x14ac:dyDescent="0.2"/>
    <row r="946" customFormat="1" ht="15.75" customHeight="1" x14ac:dyDescent="0.2"/>
    <row r="947" customFormat="1" ht="15.75" customHeight="1" x14ac:dyDescent="0.2"/>
    <row r="948" customFormat="1" ht="15.75" customHeight="1" x14ac:dyDescent="0.2"/>
    <row r="949" customFormat="1" ht="15.75" customHeight="1" x14ac:dyDescent="0.2"/>
    <row r="950" customFormat="1" ht="15.75" customHeight="1" x14ac:dyDescent="0.2"/>
    <row r="951" customFormat="1" ht="15.75" customHeight="1" x14ac:dyDescent="0.2"/>
    <row r="952" customFormat="1" ht="15.75" customHeight="1" x14ac:dyDescent="0.2"/>
    <row r="953" customFormat="1" ht="15.75" customHeight="1" x14ac:dyDescent="0.2"/>
    <row r="954" customFormat="1" ht="15.75" customHeight="1" x14ac:dyDescent="0.2"/>
    <row r="955" customFormat="1" ht="15.75" customHeight="1" x14ac:dyDescent="0.2"/>
    <row r="956" customFormat="1" ht="15.75" customHeight="1" x14ac:dyDescent="0.2"/>
    <row r="957" customFormat="1" ht="15.75" customHeight="1" x14ac:dyDescent="0.2"/>
    <row r="958" customFormat="1" ht="15.75" customHeight="1" x14ac:dyDescent="0.2"/>
    <row r="959" customFormat="1" ht="15.75" customHeight="1" x14ac:dyDescent="0.2"/>
    <row r="960" customFormat="1" ht="15.75" customHeight="1" x14ac:dyDescent="0.2"/>
    <row r="961" customFormat="1" ht="15.75" customHeight="1" x14ac:dyDescent="0.2"/>
    <row r="962" customFormat="1" ht="15.75" customHeight="1" x14ac:dyDescent="0.2"/>
    <row r="963" customFormat="1" ht="15.75" customHeight="1" x14ac:dyDescent="0.2"/>
    <row r="964" customFormat="1" ht="15.75" customHeight="1" x14ac:dyDescent="0.2"/>
    <row r="965" customFormat="1" ht="15.75" customHeight="1" x14ac:dyDescent="0.2"/>
    <row r="966" customFormat="1" ht="15.75" customHeight="1" x14ac:dyDescent="0.2"/>
    <row r="967" customFormat="1" ht="15.75" customHeight="1" x14ac:dyDescent="0.2"/>
    <row r="968" customFormat="1" ht="15.75" customHeight="1" x14ac:dyDescent="0.2"/>
    <row r="969" customFormat="1" ht="15.75" customHeight="1" x14ac:dyDescent="0.2"/>
    <row r="970" customFormat="1" ht="15.75" customHeight="1" x14ac:dyDescent="0.2"/>
    <row r="971" customFormat="1" ht="15.75" customHeight="1" x14ac:dyDescent="0.2"/>
    <row r="972" customFormat="1" ht="15.75" customHeight="1" x14ac:dyDescent="0.2"/>
    <row r="973" customFormat="1" ht="15.75" customHeight="1" x14ac:dyDescent="0.2"/>
    <row r="974" customFormat="1" ht="15.75" customHeight="1" x14ac:dyDescent="0.2"/>
    <row r="975" customFormat="1" ht="15.75" customHeight="1" x14ac:dyDescent="0.2"/>
    <row r="976" customFormat="1" ht="15.75" customHeight="1" x14ac:dyDescent="0.2"/>
    <row r="977" customFormat="1" ht="15.75" customHeight="1" x14ac:dyDescent="0.2"/>
    <row r="978" customFormat="1" ht="15.75" customHeight="1" x14ac:dyDescent="0.2"/>
    <row r="979" customFormat="1" ht="15.75" customHeight="1" x14ac:dyDescent="0.2"/>
    <row r="980" customFormat="1" ht="15.75" customHeight="1" x14ac:dyDescent="0.2"/>
    <row r="981" customFormat="1" ht="15.75" customHeight="1" x14ac:dyDescent="0.2"/>
    <row r="982" customFormat="1" ht="15.75" customHeight="1" x14ac:dyDescent="0.2"/>
    <row r="983" customFormat="1" ht="15.75" customHeight="1" x14ac:dyDescent="0.2"/>
    <row r="984" customFormat="1" ht="15.75" customHeight="1" x14ac:dyDescent="0.2"/>
    <row r="985" customFormat="1" ht="15.75" customHeight="1" x14ac:dyDescent="0.2"/>
    <row r="986" customFormat="1" ht="15.75" customHeight="1" x14ac:dyDescent="0.2"/>
    <row r="987" customFormat="1" ht="15.75" customHeight="1" x14ac:dyDescent="0.2"/>
    <row r="988" customFormat="1" ht="15.75" customHeight="1" x14ac:dyDescent="0.2"/>
    <row r="989" customFormat="1" ht="15.75" customHeight="1" x14ac:dyDescent="0.2"/>
    <row r="990" customFormat="1" ht="15.75" customHeight="1" x14ac:dyDescent="0.2"/>
    <row r="991" customFormat="1" ht="15.75" customHeight="1" x14ac:dyDescent="0.2"/>
    <row r="992" customFormat="1" ht="15.75" customHeight="1" x14ac:dyDescent="0.2"/>
    <row r="993" customFormat="1" ht="15.75" customHeight="1" x14ac:dyDescent="0.2"/>
    <row r="994" customFormat="1" ht="15.75" customHeight="1" x14ac:dyDescent="0.2"/>
    <row r="995" customFormat="1" ht="15.75" customHeight="1" x14ac:dyDescent="0.2"/>
    <row r="996" customFormat="1" ht="15.75" customHeight="1" x14ac:dyDescent="0.2"/>
    <row r="997" customFormat="1" ht="15.75" customHeight="1" x14ac:dyDescent="0.2"/>
    <row r="998" customFormat="1" ht="15.75" customHeight="1" x14ac:dyDescent="0.2"/>
    <row r="999" customFormat="1" ht="15.75" customHeight="1" x14ac:dyDescent="0.2"/>
    <row r="1000" customFormat="1" ht="15.75" customHeight="1" x14ac:dyDescent="0.2"/>
    <row r="1001" customFormat="1" ht="15.75" customHeight="1" x14ac:dyDescent="0.2"/>
  </sheetData>
  <sheetProtection sheet="1" objects="1" scenarios="1"/>
  <mergeCells count="5">
    <mergeCell ref="B4:E4"/>
    <mergeCell ref="F4:M4"/>
    <mergeCell ref="P4:S4"/>
    <mergeCell ref="B25:E25"/>
    <mergeCell ref="F25:M25"/>
  </mergeCells>
  <pageMargins left="0.7" right="0.7" top="0.75" bottom="0.75" header="0" footer="0"/>
  <pageSetup orientation="landscape"/>
  <headerFooter>
    <oddFooter>&amp;C000000&amp;P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35F12-2E75-409F-A21D-9221A5641EA7}">
  <dimension ref="A1:V35"/>
  <sheetViews>
    <sheetView workbookViewId="0">
      <selection activeCell="T4" sqref="T4"/>
    </sheetView>
  </sheetViews>
  <sheetFormatPr defaultRowHeight="14.25" x14ac:dyDescent="0.2"/>
  <cols>
    <col min="1" max="1" width="22.625" customWidth="1"/>
    <col min="15" max="15" width="14.375" customWidth="1"/>
  </cols>
  <sheetData>
    <row r="1" spans="1:22" ht="19.5" thickBot="1" x14ac:dyDescent="0.3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>
        <v>2</v>
      </c>
      <c r="L1" s="4"/>
      <c r="M1" s="4"/>
      <c r="N1" s="5"/>
      <c r="O1" s="6" t="s">
        <v>1</v>
      </c>
      <c r="P1" s="2"/>
      <c r="Q1" s="4"/>
      <c r="R1" s="4"/>
      <c r="S1" s="4"/>
      <c r="T1" s="4"/>
      <c r="U1" s="4"/>
      <c r="V1" s="4"/>
    </row>
    <row r="2" spans="1:22" ht="15.75" thickBot="1" x14ac:dyDescent="0.3">
      <c r="A2" s="7" t="s">
        <v>2</v>
      </c>
      <c r="B2" s="8"/>
      <c r="C2" s="89">
        <v>1</v>
      </c>
      <c r="D2" s="9"/>
      <c r="E2" s="4"/>
      <c r="F2" s="4"/>
      <c r="G2" s="4"/>
      <c r="H2" s="4"/>
      <c r="I2" s="4"/>
      <c r="J2" s="4"/>
      <c r="K2" s="4"/>
      <c r="L2" s="4"/>
      <c r="M2" s="4"/>
      <c r="N2" s="4"/>
      <c r="O2" s="10"/>
      <c r="P2" s="4"/>
      <c r="Q2" s="4"/>
      <c r="R2" s="4"/>
      <c r="S2" s="4"/>
      <c r="T2" s="4"/>
      <c r="U2" s="4"/>
      <c r="V2" s="4"/>
    </row>
    <row r="3" spans="1:22" ht="15" x14ac:dyDescent="0.25">
      <c r="A3" s="54"/>
      <c r="B3" s="14"/>
      <c r="C3" s="55"/>
      <c r="D3" s="14"/>
      <c r="E3" s="14"/>
      <c r="F3" s="14"/>
      <c r="G3" s="14"/>
      <c r="H3" s="14"/>
      <c r="I3" s="14"/>
      <c r="J3" s="14"/>
      <c r="K3" s="14"/>
      <c r="L3" s="14"/>
      <c r="M3" s="14"/>
      <c r="N3" s="4"/>
      <c r="O3" s="14"/>
      <c r="P3" s="14"/>
      <c r="Q3" s="14"/>
      <c r="R3" s="14"/>
      <c r="S3" s="14"/>
      <c r="T3" s="14"/>
      <c r="U3" s="4"/>
      <c r="V3" s="4"/>
    </row>
    <row r="4" spans="1:22" ht="15" x14ac:dyDescent="0.25">
      <c r="A4" s="56"/>
      <c r="B4" s="88" t="s">
        <v>3</v>
      </c>
      <c r="C4" s="74"/>
      <c r="D4" s="74"/>
      <c r="E4" s="73" t="s">
        <v>4</v>
      </c>
      <c r="F4" s="74"/>
      <c r="G4" s="74"/>
      <c r="H4" s="74"/>
      <c r="I4" s="74"/>
      <c r="J4" s="74"/>
      <c r="K4" s="74"/>
      <c r="L4" s="74"/>
      <c r="M4" s="57" t="s">
        <v>36</v>
      </c>
      <c r="N4" s="52"/>
      <c r="O4" s="75" t="s">
        <v>5</v>
      </c>
      <c r="P4" s="74"/>
      <c r="Q4" s="74"/>
      <c r="R4" s="74"/>
      <c r="S4" s="44" t="s">
        <v>6</v>
      </c>
      <c r="T4" s="90">
        <v>1</v>
      </c>
      <c r="U4" s="2"/>
      <c r="V4" s="4"/>
    </row>
    <row r="5" spans="1:22" ht="16.5" x14ac:dyDescent="0.3">
      <c r="A5" s="58" t="s">
        <v>7</v>
      </c>
      <c r="B5" s="59">
        <v>1</v>
      </c>
      <c r="C5" s="59">
        <v>2</v>
      </c>
      <c r="D5" s="59">
        <v>3</v>
      </c>
      <c r="E5" s="60">
        <v>1</v>
      </c>
      <c r="F5" s="60">
        <v>2</v>
      </c>
      <c r="G5" s="60">
        <v>3</v>
      </c>
      <c r="H5" s="60">
        <v>4</v>
      </c>
      <c r="I5" s="60">
        <v>5</v>
      </c>
      <c r="J5" s="60">
        <v>6</v>
      </c>
      <c r="K5" s="60">
        <v>7</v>
      </c>
      <c r="L5" s="60">
        <v>8</v>
      </c>
      <c r="M5" s="60">
        <v>9</v>
      </c>
      <c r="N5" s="52"/>
      <c r="O5" s="45"/>
      <c r="P5" s="44" t="s">
        <v>8</v>
      </c>
      <c r="Q5" s="44" t="s">
        <v>9</v>
      </c>
      <c r="R5" s="44" t="s">
        <v>10</v>
      </c>
      <c r="S5" s="44" t="s">
        <v>9</v>
      </c>
      <c r="T5" s="44" t="s">
        <v>10</v>
      </c>
      <c r="U5" s="2"/>
      <c r="V5" s="4"/>
    </row>
    <row r="6" spans="1:22" ht="16.5" x14ac:dyDescent="0.3">
      <c r="A6" s="61" t="s">
        <v>11</v>
      </c>
      <c r="B6" s="62">
        <f>C2*1</f>
        <v>1</v>
      </c>
      <c r="C6" s="62">
        <f>C2*1</f>
        <v>1</v>
      </c>
      <c r="D6" s="62">
        <f>C2*1</f>
        <v>1</v>
      </c>
      <c r="E6" s="62">
        <f>C2*1</f>
        <v>1</v>
      </c>
      <c r="F6" s="62">
        <f>C2*1</f>
        <v>1</v>
      </c>
      <c r="G6" s="62">
        <f>C2*1</f>
        <v>1</v>
      </c>
      <c r="H6" s="62">
        <f>C2*1</f>
        <v>1</v>
      </c>
      <c r="I6" s="62">
        <f>C2*1</f>
        <v>1</v>
      </c>
      <c r="J6" s="62">
        <f>C2*1</f>
        <v>1</v>
      </c>
      <c r="K6" s="62">
        <f>C2*1</f>
        <v>1</v>
      </c>
      <c r="L6" s="62">
        <f>C2*1</f>
        <v>1</v>
      </c>
      <c r="M6" s="62">
        <v>0</v>
      </c>
      <c r="N6" s="52"/>
      <c r="O6" s="46" t="s">
        <v>11</v>
      </c>
      <c r="P6" s="47">
        <f t="shared" ref="P6:P13" si="0">SUM(B6:M6)</f>
        <v>11</v>
      </c>
      <c r="Q6" s="48">
        <f t="shared" ref="Q6:Q12" si="1">P6/946.353</f>
        <v>1.1623569640504126E-2</v>
      </c>
      <c r="R6" s="49">
        <f t="shared" ref="R6:R12" si="2">P6/3785</f>
        <v>2.9062087186261559E-3</v>
      </c>
      <c r="S6" s="50">
        <f>Q6*T4</f>
        <v>1.1623569640504126E-2</v>
      </c>
      <c r="T6" s="51">
        <f>R6*T4</f>
        <v>2.9062087186261559E-3</v>
      </c>
      <c r="U6" s="2"/>
      <c r="V6" s="4"/>
    </row>
    <row r="7" spans="1:22" ht="16.5" x14ac:dyDescent="0.3">
      <c r="A7" s="61" t="s">
        <v>12</v>
      </c>
      <c r="B7" s="62">
        <f>C2*2</f>
        <v>2</v>
      </c>
      <c r="C7" s="62">
        <f>C2*2.5</f>
        <v>2.5</v>
      </c>
      <c r="D7" s="62">
        <f>C2*2</f>
        <v>2</v>
      </c>
      <c r="E7" s="62">
        <f>C2*2</f>
        <v>2</v>
      </c>
      <c r="F7" s="62">
        <f>C2*2</f>
        <v>2</v>
      </c>
      <c r="G7" s="62">
        <f>C2*1.5</f>
        <v>1.5</v>
      </c>
      <c r="H7" s="62">
        <f>C2*1.5</f>
        <v>1.5</v>
      </c>
      <c r="I7" s="62">
        <f>C2*1</f>
        <v>1</v>
      </c>
      <c r="J7" s="62">
        <f>C2*0.5</f>
        <v>0.5</v>
      </c>
      <c r="K7" s="62">
        <f>C2*0.5</f>
        <v>0.5</v>
      </c>
      <c r="L7" s="62">
        <f>C2*0</f>
        <v>0</v>
      </c>
      <c r="M7" s="62">
        <v>0</v>
      </c>
      <c r="N7" s="52"/>
      <c r="O7" s="46" t="s">
        <v>13</v>
      </c>
      <c r="P7" s="47">
        <f t="shared" si="0"/>
        <v>15.5</v>
      </c>
      <c r="Q7" s="48">
        <f t="shared" si="1"/>
        <v>1.6378666311619449E-2</v>
      </c>
      <c r="R7" s="49">
        <f t="shared" si="2"/>
        <v>4.0951122853368563E-3</v>
      </c>
      <c r="S7" s="50">
        <f>Q7*T4</f>
        <v>1.6378666311619449E-2</v>
      </c>
      <c r="T7" s="51">
        <f>R7*T4</f>
        <v>4.0951122853368563E-3</v>
      </c>
      <c r="U7" s="2"/>
      <c r="V7" s="4"/>
    </row>
    <row r="8" spans="1:22" ht="16.5" x14ac:dyDescent="0.3">
      <c r="A8" s="61" t="s">
        <v>14</v>
      </c>
      <c r="B8" s="62">
        <f>C2*2</f>
        <v>2</v>
      </c>
      <c r="C8" s="62">
        <f>C2*2.5</f>
        <v>2.5</v>
      </c>
      <c r="D8" s="62">
        <f>C2*3</f>
        <v>3</v>
      </c>
      <c r="E8" s="63"/>
      <c r="F8" s="63"/>
      <c r="G8" s="63"/>
      <c r="H8" s="63"/>
      <c r="I8" s="63"/>
      <c r="J8" s="63"/>
      <c r="K8" s="63"/>
      <c r="L8" s="63"/>
      <c r="M8" s="63"/>
      <c r="N8" s="52"/>
      <c r="O8" s="46" t="s">
        <v>15</v>
      </c>
      <c r="P8" s="47">
        <f t="shared" si="0"/>
        <v>7.5</v>
      </c>
      <c r="Q8" s="48">
        <f t="shared" si="1"/>
        <v>7.9251611185255401E-3</v>
      </c>
      <c r="R8" s="49">
        <f t="shared" si="2"/>
        <v>1.9815059445178335E-3</v>
      </c>
      <c r="S8" s="50">
        <f>Q8*T4</f>
        <v>7.9251611185255401E-3</v>
      </c>
      <c r="T8" s="51">
        <f>R8*T4</f>
        <v>1.9815059445178335E-3</v>
      </c>
      <c r="U8" s="2"/>
      <c r="V8" s="4"/>
    </row>
    <row r="9" spans="1:22" ht="16.5" x14ac:dyDescent="0.3">
      <c r="A9" s="61" t="s">
        <v>16</v>
      </c>
      <c r="B9" s="62">
        <f>C2*2</f>
        <v>2</v>
      </c>
      <c r="C9" s="62">
        <f>C2*2.5</f>
        <v>2.5</v>
      </c>
      <c r="D9" s="62">
        <f>C2*3</f>
        <v>3</v>
      </c>
      <c r="E9" s="63"/>
      <c r="F9" s="63"/>
      <c r="G9" s="63"/>
      <c r="H9" s="63"/>
      <c r="I9" s="63"/>
      <c r="J9" s="63"/>
      <c r="K9" s="63"/>
      <c r="L9" s="63"/>
      <c r="M9" s="63"/>
      <c r="N9" s="53" t="s">
        <v>17</v>
      </c>
      <c r="O9" s="46" t="s">
        <v>18</v>
      </c>
      <c r="P9" s="47">
        <f t="shared" si="0"/>
        <v>7.5</v>
      </c>
      <c r="Q9" s="48">
        <f t="shared" si="1"/>
        <v>7.9251611185255401E-3</v>
      </c>
      <c r="R9" s="49">
        <f t="shared" si="2"/>
        <v>1.9815059445178335E-3</v>
      </c>
      <c r="S9" s="50">
        <f>Q9*T4</f>
        <v>7.9251611185255401E-3</v>
      </c>
      <c r="T9" s="51">
        <f>R9*T4</f>
        <v>1.9815059445178335E-3</v>
      </c>
      <c r="U9" s="2"/>
      <c r="V9" s="4"/>
    </row>
    <row r="10" spans="1:22" ht="16.5" x14ac:dyDescent="0.3">
      <c r="A10" s="61" t="s">
        <v>19</v>
      </c>
      <c r="B10" s="63"/>
      <c r="C10" s="63"/>
      <c r="D10" s="63"/>
      <c r="E10" s="62">
        <f>C2*3.5</f>
        <v>3.5</v>
      </c>
      <c r="F10" s="62">
        <f>C2*4</f>
        <v>4</v>
      </c>
      <c r="G10" s="62">
        <f>C2*5</f>
        <v>5</v>
      </c>
      <c r="H10" s="62">
        <f>C2*5</f>
        <v>5</v>
      </c>
      <c r="I10" s="62">
        <f>C2*5</f>
        <v>5</v>
      </c>
      <c r="J10" s="62">
        <f>C2*5</f>
        <v>5</v>
      </c>
      <c r="K10" s="62">
        <f>C2*4</f>
        <v>4</v>
      </c>
      <c r="L10" s="62">
        <f>C2*3</f>
        <v>3</v>
      </c>
      <c r="M10" s="62">
        <f>C2*2</f>
        <v>2</v>
      </c>
      <c r="N10" s="52"/>
      <c r="O10" s="46" t="s">
        <v>20</v>
      </c>
      <c r="P10" s="47">
        <f t="shared" si="0"/>
        <v>36.5</v>
      </c>
      <c r="Q10" s="48">
        <f t="shared" si="1"/>
        <v>3.8569117443490959E-2</v>
      </c>
      <c r="R10" s="49">
        <f t="shared" si="2"/>
        <v>9.6433289299867903E-3</v>
      </c>
      <c r="S10" s="50">
        <f>Q10*T4</f>
        <v>3.8569117443490959E-2</v>
      </c>
      <c r="T10" s="51">
        <f>R10*T4</f>
        <v>9.6433289299867903E-3</v>
      </c>
      <c r="U10" s="2"/>
      <c r="V10" s="4"/>
    </row>
    <row r="11" spans="1:22" ht="16.5" x14ac:dyDescent="0.3">
      <c r="A11" s="61" t="s">
        <v>21</v>
      </c>
      <c r="B11" s="63"/>
      <c r="C11" s="63"/>
      <c r="D11" s="63"/>
      <c r="E11" s="62">
        <f>C2*3.5</f>
        <v>3.5</v>
      </c>
      <c r="F11" s="62">
        <f>C2*4</f>
        <v>4</v>
      </c>
      <c r="G11" s="62">
        <f>C2*5</f>
        <v>5</v>
      </c>
      <c r="H11" s="62">
        <f>C2*5</f>
        <v>5</v>
      </c>
      <c r="I11" s="62">
        <f>C2*5</f>
        <v>5</v>
      </c>
      <c r="J11" s="62">
        <f>C2*5</f>
        <v>5</v>
      </c>
      <c r="K11" s="62">
        <f>C2*4</f>
        <v>4</v>
      </c>
      <c r="L11" s="62">
        <f>C2*3</f>
        <v>3</v>
      </c>
      <c r="M11" s="62">
        <f>C2*2</f>
        <v>2</v>
      </c>
      <c r="N11" s="52"/>
      <c r="O11" s="46" t="s">
        <v>22</v>
      </c>
      <c r="P11" s="47">
        <f t="shared" si="0"/>
        <v>36.5</v>
      </c>
      <c r="Q11" s="48">
        <f t="shared" si="1"/>
        <v>3.8569117443490959E-2</v>
      </c>
      <c r="R11" s="49">
        <f t="shared" si="2"/>
        <v>9.6433289299867903E-3</v>
      </c>
      <c r="S11" s="50">
        <f>Q11*T4</f>
        <v>3.8569117443490959E-2</v>
      </c>
      <c r="T11" s="51">
        <f>R11*T4</f>
        <v>9.6433289299867903E-3</v>
      </c>
      <c r="U11" s="2"/>
      <c r="V11" s="4"/>
    </row>
    <row r="12" spans="1:22" ht="16.5" x14ac:dyDescent="0.3">
      <c r="A12" s="61" t="s">
        <v>33</v>
      </c>
      <c r="B12" s="62"/>
      <c r="C12" s="62"/>
      <c r="D12" s="62"/>
      <c r="E12" s="62"/>
      <c r="F12" s="62"/>
      <c r="G12" s="62">
        <f>C2*2</f>
        <v>2</v>
      </c>
      <c r="H12" s="62">
        <f>C2*3</f>
        <v>3</v>
      </c>
      <c r="I12" s="62">
        <f>C2*6</f>
        <v>6</v>
      </c>
      <c r="J12" s="62">
        <f>C2*9</f>
        <v>9</v>
      </c>
      <c r="K12" s="62">
        <f>C2*8</f>
        <v>8</v>
      </c>
      <c r="L12" s="62">
        <f>C2*7</f>
        <v>7</v>
      </c>
      <c r="M12" s="62">
        <f>C2*5</f>
        <v>5</v>
      </c>
      <c r="N12" s="52"/>
      <c r="O12" s="46" t="s">
        <v>24</v>
      </c>
      <c r="P12" s="47">
        <f t="shared" si="0"/>
        <v>40</v>
      </c>
      <c r="Q12" s="48">
        <f t="shared" si="1"/>
        <v>4.2267525965469545E-2</v>
      </c>
      <c r="R12" s="49">
        <f t="shared" si="2"/>
        <v>1.0568031704095112E-2</v>
      </c>
      <c r="S12" s="50">
        <f>Q12*T4</f>
        <v>4.2267525965469545E-2</v>
      </c>
      <c r="T12" s="51">
        <f>R12*T4</f>
        <v>1.0568031704095112E-2</v>
      </c>
      <c r="U12" s="2"/>
      <c r="V12" s="4"/>
    </row>
    <row r="13" spans="1:22" ht="16.5" x14ac:dyDescent="0.3">
      <c r="A13" s="64" t="s">
        <v>34</v>
      </c>
      <c r="B13" s="65">
        <f>C2*1</f>
        <v>1</v>
      </c>
      <c r="C13" s="65">
        <f>C2*1</f>
        <v>1</v>
      </c>
      <c r="D13" s="65">
        <f>C2*1</f>
        <v>1</v>
      </c>
      <c r="E13" s="65">
        <f>C2*1</f>
        <v>1</v>
      </c>
      <c r="F13" s="65">
        <f>C2*1</f>
        <v>1</v>
      </c>
      <c r="G13" s="65">
        <f>C2*1</f>
        <v>1</v>
      </c>
      <c r="H13" s="65">
        <f>C2*1</f>
        <v>1</v>
      </c>
      <c r="I13" s="65">
        <f>C2*1</f>
        <v>1</v>
      </c>
      <c r="J13" s="65">
        <f>C2*1</f>
        <v>1</v>
      </c>
      <c r="K13" s="65">
        <f>C2*1</f>
        <v>1</v>
      </c>
      <c r="L13" s="65">
        <f>C2*1</f>
        <v>1</v>
      </c>
      <c r="M13" s="65">
        <f>C2*1</f>
        <v>1</v>
      </c>
      <c r="N13" s="52"/>
      <c r="O13" s="46" t="s">
        <v>35</v>
      </c>
      <c r="P13" s="47">
        <f t="shared" si="0"/>
        <v>12</v>
      </c>
      <c r="Q13" s="48">
        <f t="shared" ref="Q13" si="3">P13/946.353</f>
        <v>1.2680257789640863E-2</v>
      </c>
      <c r="R13" s="49">
        <f t="shared" ref="R13" si="4">P13/3785</f>
        <v>3.1704095112285338E-3</v>
      </c>
      <c r="S13" s="50">
        <f>Q13*T11</f>
        <v>1.222798967825341E-4</v>
      </c>
      <c r="T13" s="51">
        <f>R13*T11</f>
        <v>3.0573301759535403E-5</v>
      </c>
      <c r="U13" s="2"/>
      <c r="V13" s="4"/>
    </row>
    <row r="14" spans="1:22" ht="16.5" x14ac:dyDescent="0.3">
      <c r="A14" s="66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52"/>
      <c r="O14" s="37"/>
      <c r="P14" s="38"/>
      <c r="Q14" s="39"/>
      <c r="R14" s="40"/>
      <c r="S14" s="41"/>
      <c r="T14" s="42"/>
      <c r="U14" s="2"/>
      <c r="V14" s="4"/>
    </row>
    <row r="15" spans="1:22" ht="16.5" x14ac:dyDescent="0.3">
      <c r="A15" s="68" t="s">
        <v>25</v>
      </c>
      <c r="B15" s="69">
        <f t="shared" ref="B15:M15" si="5">B17*500</f>
        <v>250</v>
      </c>
      <c r="C15" s="69">
        <f t="shared" si="5"/>
        <v>300</v>
      </c>
      <c r="D15" s="69">
        <f t="shared" si="5"/>
        <v>350</v>
      </c>
      <c r="E15" s="69">
        <f t="shared" si="5"/>
        <v>350</v>
      </c>
      <c r="F15" s="69">
        <f t="shared" si="5"/>
        <v>400</v>
      </c>
      <c r="G15" s="69">
        <f t="shared" si="5"/>
        <v>550</v>
      </c>
      <c r="H15" s="69">
        <f t="shared" si="5"/>
        <v>600</v>
      </c>
      <c r="I15" s="69">
        <f t="shared" si="5"/>
        <v>700</v>
      </c>
      <c r="J15" s="69">
        <f t="shared" si="5"/>
        <v>800</v>
      </c>
      <c r="K15" s="69">
        <f t="shared" si="5"/>
        <v>700</v>
      </c>
      <c r="L15" s="69">
        <f t="shared" si="5"/>
        <v>550</v>
      </c>
      <c r="M15" s="69">
        <f t="shared" si="5"/>
        <v>350</v>
      </c>
      <c r="N15" s="2"/>
      <c r="O15" s="10"/>
      <c r="P15" s="10"/>
      <c r="Q15" s="10"/>
      <c r="R15" s="10"/>
      <c r="S15" s="10"/>
      <c r="T15" s="10"/>
      <c r="U15" s="4"/>
      <c r="V15" s="4"/>
    </row>
    <row r="16" spans="1:22" ht="16.5" x14ac:dyDescent="0.3">
      <c r="A16" s="68" t="s">
        <v>32</v>
      </c>
      <c r="B16" s="69">
        <f t="shared" ref="B16:M16" si="6">B17*700</f>
        <v>350</v>
      </c>
      <c r="C16" s="69">
        <f t="shared" si="6"/>
        <v>420</v>
      </c>
      <c r="D16" s="69">
        <f t="shared" si="6"/>
        <v>489.99999999999994</v>
      </c>
      <c r="E16" s="69">
        <f t="shared" si="6"/>
        <v>489.99999999999994</v>
      </c>
      <c r="F16" s="69">
        <f t="shared" si="6"/>
        <v>560</v>
      </c>
      <c r="G16" s="69">
        <f t="shared" si="6"/>
        <v>770.00000000000011</v>
      </c>
      <c r="H16" s="69">
        <f t="shared" si="6"/>
        <v>840</v>
      </c>
      <c r="I16" s="69">
        <f t="shared" si="6"/>
        <v>979.99999999999989</v>
      </c>
      <c r="J16" s="69">
        <f t="shared" si="6"/>
        <v>1120</v>
      </c>
      <c r="K16" s="69">
        <f t="shared" si="6"/>
        <v>979.99999999999989</v>
      </c>
      <c r="L16" s="69">
        <f t="shared" si="6"/>
        <v>770.00000000000011</v>
      </c>
      <c r="M16" s="69">
        <f t="shared" si="6"/>
        <v>489.99999999999994</v>
      </c>
      <c r="N16" s="2"/>
      <c r="O16" s="10"/>
      <c r="P16" s="10"/>
      <c r="Q16" s="10"/>
      <c r="R16" s="10"/>
      <c r="S16" s="10"/>
      <c r="T16" s="10"/>
      <c r="U16" s="4"/>
      <c r="V16" s="4"/>
    </row>
    <row r="17" spans="1:22" ht="16.5" x14ac:dyDescent="0.3">
      <c r="A17" s="68" t="s">
        <v>26</v>
      </c>
      <c r="B17" s="69">
        <v>0.5</v>
      </c>
      <c r="C17" s="69">
        <v>0.6</v>
      </c>
      <c r="D17" s="69">
        <v>0.7</v>
      </c>
      <c r="E17" s="69">
        <v>0.7</v>
      </c>
      <c r="F17" s="69">
        <v>0.8</v>
      </c>
      <c r="G17" s="69">
        <v>1.1000000000000001</v>
      </c>
      <c r="H17" s="69">
        <v>1.2</v>
      </c>
      <c r="I17" s="69">
        <v>1.4</v>
      </c>
      <c r="J17" s="69">
        <v>1.6</v>
      </c>
      <c r="K17" s="69">
        <v>1.4</v>
      </c>
      <c r="L17" s="69">
        <v>1.1000000000000001</v>
      </c>
      <c r="M17" s="69">
        <v>0.7</v>
      </c>
      <c r="N17" s="2"/>
      <c r="O17" s="4"/>
      <c r="P17" s="4"/>
      <c r="Q17" s="4"/>
      <c r="R17" s="4"/>
      <c r="S17" s="4"/>
      <c r="T17" s="4"/>
      <c r="U17" s="4"/>
      <c r="V17" s="4"/>
    </row>
    <row r="18" spans="1:22" ht="16.5" x14ac:dyDescent="0.3">
      <c r="A18" s="68" t="s">
        <v>27</v>
      </c>
      <c r="B18" s="70">
        <v>6</v>
      </c>
      <c r="C18" s="70">
        <v>6</v>
      </c>
      <c r="D18" s="70">
        <v>5.9</v>
      </c>
      <c r="E18" s="70">
        <v>5.9</v>
      </c>
      <c r="F18" s="70">
        <v>5.9</v>
      </c>
      <c r="G18" s="70">
        <v>5.9</v>
      </c>
      <c r="H18" s="70">
        <v>5.8</v>
      </c>
      <c r="I18" s="70">
        <v>5.8</v>
      </c>
      <c r="J18" s="70">
        <v>5.8</v>
      </c>
      <c r="K18" s="70">
        <v>5.8</v>
      </c>
      <c r="L18" s="70">
        <v>5.8</v>
      </c>
      <c r="M18" s="70">
        <v>5.8</v>
      </c>
      <c r="N18" s="2"/>
      <c r="O18" s="4"/>
      <c r="P18" s="4"/>
      <c r="Q18" s="4"/>
      <c r="R18" s="4"/>
      <c r="S18" s="4"/>
      <c r="T18" s="4"/>
      <c r="U18" s="4"/>
      <c r="V18" s="4"/>
    </row>
    <row r="19" spans="1:22" ht="16.5" x14ac:dyDescent="0.3">
      <c r="A19" s="68" t="s">
        <v>28</v>
      </c>
      <c r="B19" s="69">
        <v>68</v>
      </c>
      <c r="C19" s="69">
        <v>68</v>
      </c>
      <c r="D19" s="69">
        <v>68</v>
      </c>
      <c r="E19" s="69">
        <v>68</v>
      </c>
      <c r="F19" s="69">
        <v>68</v>
      </c>
      <c r="G19" s="69">
        <v>68</v>
      </c>
      <c r="H19" s="69">
        <v>68</v>
      </c>
      <c r="I19" s="69">
        <v>68</v>
      </c>
      <c r="J19" s="69">
        <v>68</v>
      </c>
      <c r="K19" s="69">
        <v>68</v>
      </c>
      <c r="L19" s="69">
        <v>65</v>
      </c>
      <c r="M19" s="69">
        <v>65</v>
      </c>
      <c r="N19" s="2"/>
      <c r="O19" s="4"/>
      <c r="P19" s="4"/>
      <c r="Q19" s="4"/>
      <c r="R19" s="4"/>
      <c r="S19" s="4"/>
      <c r="T19" s="4"/>
      <c r="U19" s="4"/>
      <c r="V19" s="4"/>
    </row>
    <row r="20" spans="1:22" ht="15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4"/>
      <c r="O20" s="4"/>
      <c r="P20" s="4"/>
      <c r="Q20" s="4"/>
      <c r="R20" s="4"/>
      <c r="S20" s="4"/>
      <c r="T20" s="4"/>
      <c r="U20" s="4"/>
      <c r="V20" s="4"/>
    </row>
    <row r="21" spans="1:22" ht="15" x14ac:dyDescent="0.25">
      <c r="A21" s="1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19.5" thickBot="1" x14ac:dyDescent="0.35">
      <c r="A22" s="24" t="s">
        <v>29</v>
      </c>
      <c r="B22" s="2"/>
      <c r="C22" s="25" t="s">
        <v>30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17.25" thickBot="1" x14ac:dyDescent="0.35">
      <c r="A23" s="26" t="s">
        <v>25</v>
      </c>
      <c r="B23" s="27"/>
      <c r="C23" s="89">
        <v>0</v>
      </c>
      <c r="D23" s="28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15" x14ac:dyDescent="0.25">
      <c r="A24" s="32" t="s">
        <v>31</v>
      </c>
      <c r="B24" s="4"/>
      <c r="C24" s="21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15" x14ac:dyDescent="0.25">
      <c r="A25" s="4"/>
      <c r="B25" s="14"/>
      <c r="C25" s="4"/>
      <c r="D25" s="4"/>
      <c r="E25" s="1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15" x14ac:dyDescent="0.25">
      <c r="A26" s="5"/>
      <c r="B26" s="87" t="s">
        <v>3</v>
      </c>
      <c r="C26" s="77"/>
      <c r="D26" s="77"/>
      <c r="E26" s="76" t="s">
        <v>4</v>
      </c>
      <c r="F26" s="77"/>
      <c r="G26" s="77"/>
      <c r="H26" s="77"/>
      <c r="I26" s="77"/>
      <c r="J26" s="77"/>
      <c r="K26" s="78"/>
      <c r="L26" s="79"/>
      <c r="M26" s="57" t="s">
        <v>36</v>
      </c>
      <c r="N26" s="4"/>
      <c r="O26" s="4"/>
      <c r="P26" s="4"/>
      <c r="Q26" s="4"/>
      <c r="R26" s="4"/>
      <c r="S26" s="4"/>
      <c r="T26" s="4"/>
      <c r="U26" s="4"/>
      <c r="V26" s="4"/>
    </row>
    <row r="27" spans="1:22" ht="16.5" x14ac:dyDescent="0.3">
      <c r="A27" s="29" t="s">
        <v>8</v>
      </c>
      <c r="B27" s="30">
        <v>1</v>
      </c>
      <c r="C27" s="30">
        <v>2</v>
      </c>
      <c r="D27" s="30">
        <v>3</v>
      </c>
      <c r="E27" s="31">
        <v>1</v>
      </c>
      <c r="F27" s="31">
        <v>2</v>
      </c>
      <c r="G27" s="31">
        <v>3</v>
      </c>
      <c r="H27" s="31">
        <v>4</v>
      </c>
      <c r="I27" s="31">
        <v>5</v>
      </c>
      <c r="J27" s="31">
        <v>6</v>
      </c>
      <c r="K27" s="31">
        <v>7</v>
      </c>
      <c r="L27" s="31">
        <v>8</v>
      </c>
      <c r="M27" s="31">
        <v>9</v>
      </c>
      <c r="N27" s="4"/>
      <c r="O27" s="4"/>
      <c r="P27" s="4"/>
      <c r="Q27" s="4"/>
      <c r="R27" s="4"/>
      <c r="S27" s="4"/>
      <c r="T27" s="4"/>
      <c r="U27" s="4"/>
      <c r="V27" s="4"/>
    </row>
    <row r="28" spans="1:22" ht="16.5" x14ac:dyDescent="0.3">
      <c r="A28" s="17" t="s">
        <v>12</v>
      </c>
      <c r="B28" s="33">
        <f>((B15-C23)/B15)*B7</f>
        <v>2</v>
      </c>
      <c r="C28" s="33">
        <f>((C15-C23)/C15)*C7</f>
        <v>2.5</v>
      </c>
      <c r="D28" s="33">
        <f>((D15-C23)/D15)*D7</f>
        <v>2</v>
      </c>
      <c r="E28" s="33">
        <f>((E15-C23)/E15)*E7</f>
        <v>2</v>
      </c>
      <c r="F28" s="33">
        <f>((F15-C23)/F15)*F7</f>
        <v>2</v>
      </c>
      <c r="G28" s="33">
        <f>((G15-C23)/G15)*G7</f>
        <v>1.5</v>
      </c>
      <c r="H28" s="33">
        <f>((H15-C23)/H15)*H7</f>
        <v>1.5</v>
      </c>
      <c r="I28" s="33">
        <f>((I15-C23)/I15)*I7</f>
        <v>1</v>
      </c>
      <c r="J28" s="33">
        <f>((J15-C23)/J15)*J7</f>
        <v>0.5</v>
      </c>
      <c r="K28" s="33">
        <f>((K15-C23)/K15)*K7</f>
        <v>0.5</v>
      </c>
      <c r="L28" s="33">
        <f>((L15-$C$23)/L15)*L7</f>
        <v>0</v>
      </c>
      <c r="M28" s="33">
        <f>((M15-$C$23)/M15)*M7</f>
        <v>0</v>
      </c>
      <c r="N28" s="4"/>
      <c r="O28" s="4"/>
      <c r="P28" s="4"/>
      <c r="Q28" s="4"/>
      <c r="R28" s="4"/>
      <c r="S28" s="4"/>
      <c r="T28" s="4"/>
      <c r="U28" s="4"/>
      <c r="V28" s="4"/>
    </row>
    <row r="29" spans="1:22" ht="16.5" x14ac:dyDescent="0.3">
      <c r="A29" s="17" t="s">
        <v>14</v>
      </c>
      <c r="B29" s="33">
        <f>((B15-C23)/B15)*B8</f>
        <v>2</v>
      </c>
      <c r="C29" s="33">
        <f>((C15-C23)/C15)*C8</f>
        <v>2.5</v>
      </c>
      <c r="D29" s="33">
        <f>((D15-C23)/D15)*D8</f>
        <v>3</v>
      </c>
      <c r="E29" s="33"/>
      <c r="F29" s="33"/>
      <c r="G29" s="33"/>
      <c r="H29" s="33"/>
      <c r="I29" s="33"/>
      <c r="J29" s="33"/>
      <c r="K29" s="33"/>
      <c r="L29" s="33"/>
      <c r="M29" s="33"/>
      <c r="N29" s="4"/>
      <c r="O29" s="4"/>
      <c r="P29" s="4"/>
      <c r="Q29" s="4"/>
      <c r="R29" s="4"/>
      <c r="S29" s="4"/>
      <c r="T29" s="4"/>
      <c r="U29" s="4"/>
      <c r="V29" s="4"/>
    </row>
    <row r="30" spans="1:22" ht="16.5" x14ac:dyDescent="0.3">
      <c r="A30" s="17" t="s">
        <v>16</v>
      </c>
      <c r="B30" s="33">
        <f>((B15-C23)/B15)*B9</f>
        <v>2</v>
      </c>
      <c r="C30" s="33">
        <f>((C15-C23)/C15)*C9</f>
        <v>2.5</v>
      </c>
      <c r="D30" s="33">
        <f>((D15-C23)/D15)*D9</f>
        <v>3</v>
      </c>
      <c r="E30" s="33"/>
      <c r="F30" s="33"/>
      <c r="G30" s="33"/>
      <c r="H30" s="33"/>
      <c r="I30" s="33"/>
      <c r="J30" s="33"/>
      <c r="K30" s="33"/>
      <c r="L30" s="33"/>
      <c r="M30" s="33"/>
      <c r="N30" s="4"/>
      <c r="O30" s="4"/>
      <c r="P30" s="4"/>
      <c r="Q30" s="4"/>
      <c r="R30" s="4"/>
      <c r="S30" s="4"/>
      <c r="T30" s="4"/>
      <c r="U30" s="4"/>
      <c r="V30" s="4"/>
    </row>
    <row r="31" spans="1:22" ht="16.5" x14ac:dyDescent="0.3">
      <c r="A31" s="17" t="s">
        <v>19</v>
      </c>
      <c r="B31" s="33"/>
      <c r="C31" s="33"/>
      <c r="D31" s="33"/>
      <c r="E31" s="33">
        <f>((E15-C23)/E15)*E10</f>
        <v>3.5</v>
      </c>
      <c r="F31" s="33">
        <f>((F15-C23)/F15)*F10</f>
        <v>4</v>
      </c>
      <c r="G31" s="33">
        <f>((G15-C23)/G15)*G10</f>
        <v>5</v>
      </c>
      <c r="H31" s="33">
        <f>((H15-C23)/H15)*H10</f>
        <v>5</v>
      </c>
      <c r="I31" s="33">
        <f>((I15-C23)/I15)*I10</f>
        <v>5</v>
      </c>
      <c r="J31" s="33">
        <f>((J15-C23)/J15)*J10</f>
        <v>5</v>
      </c>
      <c r="K31" s="33">
        <f>((K15-C23)/K15)*K10</f>
        <v>4</v>
      </c>
      <c r="L31" s="33">
        <f>((L15-$C$23)/L15)*L10</f>
        <v>3</v>
      </c>
      <c r="M31" s="33">
        <f>((M15-$C$23)/M15)*M10</f>
        <v>2</v>
      </c>
      <c r="N31" s="4"/>
      <c r="O31" s="4"/>
      <c r="P31" s="4"/>
      <c r="Q31" s="4"/>
      <c r="R31" s="4"/>
      <c r="S31" s="4"/>
      <c r="T31" s="4"/>
      <c r="U31" s="4"/>
      <c r="V31" s="4"/>
    </row>
    <row r="32" spans="1:22" ht="16.5" x14ac:dyDescent="0.3">
      <c r="A32" s="17" t="s">
        <v>21</v>
      </c>
      <c r="B32" s="33"/>
      <c r="C32" s="33"/>
      <c r="D32" s="33"/>
      <c r="E32" s="33">
        <f>((E15-C23)/E15)*E11</f>
        <v>3.5</v>
      </c>
      <c r="F32" s="33">
        <f>((F15-C23)/F15)*F11</f>
        <v>4</v>
      </c>
      <c r="G32" s="33">
        <f>((G15-C23)/G15)*G11</f>
        <v>5</v>
      </c>
      <c r="H32" s="33">
        <f>((H15-C23)/H15)*H11</f>
        <v>5</v>
      </c>
      <c r="I32" s="33">
        <f>((I15-C23)/I15)*I11</f>
        <v>5</v>
      </c>
      <c r="J32" s="33">
        <f>((J15-C23)/J15)*J11</f>
        <v>5</v>
      </c>
      <c r="K32" s="33">
        <f>((K15-C23)/K15)*K11</f>
        <v>4</v>
      </c>
      <c r="L32" s="33">
        <f>((L15-$C$23)/L15)*L11</f>
        <v>3</v>
      </c>
      <c r="M32" s="33">
        <f>((M15-$C$23)/M15)*M11</f>
        <v>2</v>
      </c>
      <c r="N32" s="4"/>
      <c r="O32" s="4"/>
      <c r="P32" s="4"/>
      <c r="Q32" s="4"/>
      <c r="R32" s="4"/>
      <c r="S32" s="4"/>
      <c r="T32" s="4"/>
      <c r="U32" s="4"/>
      <c r="V32" s="4"/>
    </row>
    <row r="33" spans="1:22" ht="16.5" x14ac:dyDescent="0.3">
      <c r="A33" s="17" t="s">
        <v>23</v>
      </c>
      <c r="B33" s="33"/>
      <c r="C33" s="33"/>
      <c r="D33" s="33"/>
      <c r="E33" s="33"/>
      <c r="F33" s="33"/>
      <c r="G33" s="33">
        <f>((G15-C23)/G15)*G12</f>
        <v>2</v>
      </c>
      <c r="H33" s="33">
        <f>((H15-C23)/H15)*H12</f>
        <v>3</v>
      </c>
      <c r="I33" s="33">
        <f>((I15-C23)/I15)*I12</f>
        <v>6</v>
      </c>
      <c r="J33" s="33">
        <f>((J15-C23)/J15)*J12</f>
        <v>9</v>
      </c>
      <c r="K33" s="33">
        <f>((K15-C23)/K15)*K12</f>
        <v>8</v>
      </c>
      <c r="L33" s="33">
        <f>((L15-$C$23)/L15)*L12</f>
        <v>7</v>
      </c>
      <c r="M33" s="33">
        <f>((M15-$C$23)/M15)*M12</f>
        <v>5</v>
      </c>
      <c r="N33" s="4"/>
      <c r="O33" s="4"/>
      <c r="P33" s="4"/>
      <c r="Q33" s="4"/>
      <c r="R33" s="4"/>
      <c r="S33" s="4"/>
      <c r="T33" s="4"/>
      <c r="U33" s="4"/>
      <c r="V33" s="4"/>
    </row>
    <row r="34" spans="1:22" ht="16.5" x14ac:dyDescent="0.3">
      <c r="A34" s="17" t="s">
        <v>34</v>
      </c>
      <c r="B34" s="33">
        <f>((B15-$C$23)/B15)*B13</f>
        <v>1</v>
      </c>
      <c r="C34" s="33">
        <f>((C15-$C$23)/C15)*C13</f>
        <v>1</v>
      </c>
      <c r="D34" s="33">
        <f>((D15-$C$23)/D15)*D13</f>
        <v>1</v>
      </c>
      <c r="E34" s="33">
        <f>((E15-$C$23)/E15)*E13</f>
        <v>1</v>
      </c>
      <c r="F34" s="33">
        <f>((F15-$C$23)/F15)*F13</f>
        <v>1</v>
      </c>
      <c r="G34" s="33">
        <f>((G15-$C$23)/G15)*G13</f>
        <v>1</v>
      </c>
      <c r="H34" s="33">
        <f>((H15-$C$23)/H15)*H13</f>
        <v>1</v>
      </c>
      <c r="I34" s="33">
        <f>((I15-$C$23)/I15)*I13</f>
        <v>1</v>
      </c>
      <c r="J34" s="33">
        <f>((J15-$C$23)/J15)*J13</f>
        <v>1</v>
      </c>
      <c r="K34" s="33">
        <f>((K15-$C$23)/K15)*K13</f>
        <v>1</v>
      </c>
      <c r="L34" s="33">
        <f>((L15-$C$23)/L15)*L13</f>
        <v>1</v>
      </c>
      <c r="M34" s="33">
        <f>((M15-$C$23)/M15)*M13</f>
        <v>1</v>
      </c>
      <c r="N34" s="4"/>
      <c r="O34" s="4"/>
      <c r="P34" s="4"/>
      <c r="Q34" s="4"/>
      <c r="R34" s="4"/>
      <c r="S34" s="4"/>
      <c r="T34" s="4"/>
      <c r="U34" s="4"/>
      <c r="V34" s="4"/>
    </row>
    <row r="35" spans="1:22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</sheetData>
  <sheetProtection sheet="1" objects="1" scenarios="1"/>
  <mergeCells count="5">
    <mergeCell ref="B4:D4"/>
    <mergeCell ref="E4:L4"/>
    <mergeCell ref="O4:R4"/>
    <mergeCell ref="B26:D26"/>
    <mergeCell ref="E26:L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E831D-1B41-4A81-BFBC-9E3AB54B1B74}">
  <dimension ref="A1:U35"/>
  <sheetViews>
    <sheetView workbookViewId="0">
      <selection activeCell="S4" sqref="S4"/>
    </sheetView>
  </sheetViews>
  <sheetFormatPr defaultRowHeight="14.25" x14ac:dyDescent="0.2"/>
  <cols>
    <col min="1" max="1" width="22.625" customWidth="1"/>
    <col min="14" max="14" width="14.375" customWidth="1"/>
  </cols>
  <sheetData>
    <row r="1" spans="1:21" ht="19.5" thickBot="1" x14ac:dyDescent="0.35">
      <c r="A1" s="1" t="s">
        <v>0</v>
      </c>
      <c r="B1" s="2"/>
      <c r="C1" s="3"/>
      <c r="D1" s="4"/>
      <c r="E1" s="4"/>
      <c r="F1" s="4"/>
      <c r="G1" s="4"/>
      <c r="H1" s="4"/>
      <c r="I1" s="4"/>
      <c r="J1" s="4">
        <v>2</v>
      </c>
      <c r="K1" s="4"/>
      <c r="L1" s="4"/>
      <c r="M1" s="5"/>
      <c r="N1" s="6" t="s">
        <v>1</v>
      </c>
      <c r="O1" s="2"/>
      <c r="P1" s="4"/>
      <c r="Q1" s="4"/>
      <c r="R1" s="4"/>
      <c r="S1" s="4"/>
      <c r="T1" s="4"/>
      <c r="U1" s="4"/>
    </row>
    <row r="2" spans="1:21" ht="15.75" thickBot="1" x14ac:dyDescent="0.3">
      <c r="A2" s="7" t="s">
        <v>2</v>
      </c>
      <c r="B2" s="8"/>
      <c r="C2" s="89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10"/>
      <c r="O2" s="4"/>
      <c r="P2" s="4"/>
      <c r="Q2" s="4"/>
      <c r="R2" s="4"/>
      <c r="S2" s="4"/>
      <c r="T2" s="4"/>
      <c r="U2" s="4"/>
    </row>
    <row r="3" spans="1:21" ht="15" x14ac:dyDescent="0.25">
      <c r="A3" s="54"/>
      <c r="B3" s="14"/>
      <c r="C3" s="55"/>
      <c r="D3" s="14"/>
      <c r="E3" s="14"/>
      <c r="F3" s="14"/>
      <c r="G3" s="14"/>
      <c r="H3" s="14"/>
      <c r="I3" s="14"/>
      <c r="J3" s="14"/>
      <c r="K3" s="14"/>
      <c r="L3" s="14"/>
      <c r="M3" s="4"/>
      <c r="N3" s="14"/>
      <c r="O3" s="14"/>
      <c r="P3" s="14"/>
      <c r="Q3" s="14"/>
      <c r="R3" s="14"/>
      <c r="S3" s="14"/>
      <c r="T3" s="4"/>
      <c r="U3" s="4"/>
    </row>
    <row r="4" spans="1:21" ht="15" x14ac:dyDescent="0.25">
      <c r="A4" s="56"/>
      <c r="B4" s="88" t="s">
        <v>3</v>
      </c>
      <c r="C4" s="74"/>
      <c r="D4" s="73" t="s">
        <v>4</v>
      </c>
      <c r="E4" s="74"/>
      <c r="F4" s="74"/>
      <c r="G4" s="74"/>
      <c r="H4" s="74"/>
      <c r="I4" s="74"/>
      <c r="J4" s="74"/>
      <c r="K4" s="74"/>
      <c r="L4" s="57" t="s">
        <v>36</v>
      </c>
      <c r="M4" s="52"/>
      <c r="N4" s="75" t="s">
        <v>5</v>
      </c>
      <c r="O4" s="74"/>
      <c r="P4" s="74"/>
      <c r="Q4" s="74"/>
      <c r="R4" s="44" t="s">
        <v>6</v>
      </c>
      <c r="S4" s="90">
        <v>1</v>
      </c>
      <c r="T4" s="2"/>
      <c r="U4" s="4"/>
    </row>
    <row r="5" spans="1:21" ht="16.5" x14ac:dyDescent="0.3">
      <c r="A5" s="58" t="s">
        <v>7</v>
      </c>
      <c r="B5" s="59">
        <v>1</v>
      </c>
      <c r="C5" s="59">
        <v>2</v>
      </c>
      <c r="D5" s="60">
        <v>1</v>
      </c>
      <c r="E5" s="60">
        <v>2</v>
      </c>
      <c r="F5" s="60">
        <v>3</v>
      </c>
      <c r="G5" s="60">
        <v>4</v>
      </c>
      <c r="H5" s="60">
        <v>5</v>
      </c>
      <c r="I5" s="60">
        <v>6</v>
      </c>
      <c r="J5" s="60">
        <v>7</v>
      </c>
      <c r="K5" s="60">
        <v>8</v>
      </c>
      <c r="L5" s="60">
        <v>9</v>
      </c>
      <c r="M5" s="52"/>
      <c r="N5" s="45"/>
      <c r="O5" s="44" t="s">
        <v>8</v>
      </c>
      <c r="P5" s="44" t="s">
        <v>9</v>
      </c>
      <c r="Q5" s="44" t="s">
        <v>10</v>
      </c>
      <c r="R5" s="44" t="s">
        <v>9</v>
      </c>
      <c r="S5" s="44" t="s">
        <v>10</v>
      </c>
      <c r="T5" s="2"/>
      <c r="U5" s="4"/>
    </row>
    <row r="6" spans="1:21" ht="16.5" x14ac:dyDescent="0.3">
      <c r="A6" s="61" t="s">
        <v>11</v>
      </c>
      <c r="B6" s="62">
        <f>C2*1</f>
        <v>1</v>
      </c>
      <c r="C6" s="62">
        <f>C2*1</f>
        <v>1</v>
      </c>
      <c r="D6" s="62">
        <f>C2*1</f>
        <v>1</v>
      </c>
      <c r="E6" s="62">
        <f>C2*1</f>
        <v>1</v>
      </c>
      <c r="F6" s="62">
        <f>C2*1</f>
        <v>1</v>
      </c>
      <c r="G6" s="62">
        <f>C2*1</f>
        <v>1</v>
      </c>
      <c r="H6" s="62">
        <f>C2*1</f>
        <v>1</v>
      </c>
      <c r="I6" s="62">
        <f>C2*1</f>
        <v>1</v>
      </c>
      <c r="J6" s="62">
        <f>C2*1</f>
        <v>1</v>
      </c>
      <c r="K6" s="62">
        <f>C2*1</f>
        <v>1</v>
      </c>
      <c r="L6" s="62">
        <v>0</v>
      </c>
      <c r="M6" s="52"/>
      <c r="N6" s="46" t="s">
        <v>11</v>
      </c>
      <c r="O6" s="47">
        <f>SUM(B6:L6)</f>
        <v>10</v>
      </c>
      <c r="P6" s="48">
        <f t="shared" ref="P6:P13" si="0">O6/946.353</f>
        <v>1.0566881491367386E-2</v>
      </c>
      <c r="Q6" s="49">
        <f t="shared" ref="Q6:Q13" si="1">O6/3785</f>
        <v>2.6420079260237781E-3</v>
      </c>
      <c r="R6" s="50">
        <f>P6*S4</f>
        <v>1.0566881491367386E-2</v>
      </c>
      <c r="S6" s="51">
        <f>Q6*S4</f>
        <v>2.6420079260237781E-3</v>
      </c>
      <c r="T6" s="2"/>
      <c r="U6" s="4"/>
    </row>
    <row r="7" spans="1:21" ht="16.5" x14ac:dyDescent="0.3">
      <c r="A7" s="61" t="s">
        <v>12</v>
      </c>
      <c r="B7" s="62">
        <f>C2*2</f>
        <v>2</v>
      </c>
      <c r="C7" s="62">
        <f>C2*2.5</f>
        <v>2.5</v>
      </c>
      <c r="D7" s="62">
        <f>C2*2</f>
        <v>2</v>
      </c>
      <c r="E7" s="62">
        <f>C2*2</f>
        <v>2</v>
      </c>
      <c r="F7" s="62">
        <f>C2*1.5</f>
        <v>1.5</v>
      </c>
      <c r="G7" s="62">
        <f>C2*1.5</f>
        <v>1.5</v>
      </c>
      <c r="H7" s="62">
        <f>C2*1</f>
        <v>1</v>
      </c>
      <c r="I7" s="62">
        <f>C2*0.5</f>
        <v>0.5</v>
      </c>
      <c r="J7" s="62">
        <f>C2*0.5</f>
        <v>0.5</v>
      </c>
      <c r="K7" s="62">
        <f>C2*0</f>
        <v>0</v>
      </c>
      <c r="L7" s="62">
        <v>0</v>
      </c>
      <c r="M7" s="52"/>
      <c r="N7" s="46" t="s">
        <v>13</v>
      </c>
      <c r="O7" s="47">
        <f>SUM(B7:L7)</f>
        <v>13.5</v>
      </c>
      <c r="P7" s="48">
        <f t="shared" si="0"/>
        <v>1.4265290013345972E-2</v>
      </c>
      <c r="Q7" s="49">
        <f t="shared" si="1"/>
        <v>3.5667107001321006E-3</v>
      </c>
      <c r="R7" s="50">
        <f>P7*S4</f>
        <v>1.4265290013345972E-2</v>
      </c>
      <c r="S7" s="51">
        <f>Q7*S4</f>
        <v>3.5667107001321006E-3</v>
      </c>
      <c r="T7" s="2"/>
      <c r="U7" s="4"/>
    </row>
    <row r="8" spans="1:21" ht="16.5" x14ac:dyDescent="0.3">
      <c r="A8" s="61" t="s">
        <v>14</v>
      </c>
      <c r="B8" s="62">
        <f>C2*2</f>
        <v>2</v>
      </c>
      <c r="C8" s="62">
        <f>C2*2.5</f>
        <v>2.5</v>
      </c>
      <c r="D8" s="63"/>
      <c r="E8" s="63"/>
      <c r="F8" s="63"/>
      <c r="G8" s="63"/>
      <c r="H8" s="63"/>
      <c r="I8" s="63"/>
      <c r="J8" s="63"/>
      <c r="K8" s="63"/>
      <c r="L8" s="63"/>
      <c r="M8" s="52"/>
      <c r="N8" s="46" t="s">
        <v>15</v>
      </c>
      <c r="O8" s="47">
        <f>SUM(B8:L8)</f>
        <v>4.5</v>
      </c>
      <c r="P8" s="48">
        <f t="shared" si="0"/>
        <v>4.7550966711153242E-3</v>
      </c>
      <c r="Q8" s="49">
        <f t="shared" si="1"/>
        <v>1.1889035667107001E-3</v>
      </c>
      <c r="R8" s="50">
        <f>P8*S4</f>
        <v>4.7550966711153242E-3</v>
      </c>
      <c r="S8" s="51">
        <f>Q8*S4</f>
        <v>1.1889035667107001E-3</v>
      </c>
      <c r="T8" s="2"/>
      <c r="U8" s="4"/>
    </row>
    <row r="9" spans="1:21" ht="16.5" x14ac:dyDescent="0.3">
      <c r="A9" s="61" t="s">
        <v>16</v>
      </c>
      <c r="B9" s="62">
        <f>C2*2</f>
        <v>2</v>
      </c>
      <c r="C9" s="62">
        <f>C2*2.5</f>
        <v>2.5</v>
      </c>
      <c r="D9" s="63"/>
      <c r="E9" s="63"/>
      <c r="F9" s="63"/>
      <c r="G9" s="63"/>
      <c r="H9" s="63"/>
      <c r="I9" s="63"/>
      <c r="J9" s="63"/>
      <c r="K9" s="63"/>
      <c r="L9" s="63"/>
      <c r="M9" s="53" t="s">
        <v>17</v>
      </c>
      <c r="N9" s="46" t="s">
        <v>18</v>
      </c>
      <c r="O9" s="47">
        <f>SUM(B9:L9)</f>
        <v>4.5</v>
      </c>
      <c r="P9" s="48">
        <f t="shared" si="0"/>
        <v>4.7550966711153242E-3</v>
      </c>
      <c r="Q9" s="49">
        <f t="shared" si="1"/>
        <v>1.1889035667107001E-3</v>
      </c>
      <c r="R9" s="50">
        <f>P9*S4</f>
        <v>4.7550966711153242E-3</v>
      </c>
      <c r="S9" s="51">
        <f>Q9*S4</f>
        <v>1.1889035667107001E-3</v>
      </c>
      <c r="T9" s="2"/>
      <c r="U9" s="4"/>
    </row>
    <row r="10" spans="1:21" ht="16.5" x14ac:dyDescent="0.3">
      <c r="A10" s="61" t="s">
        <v>19</v>
      </c>
      <c r="B10" s="63"/>
      <c r="C10" s="63"/>
      <c r="D10" s="62">
        <f>C2*3.5</f>
        <v>3.5</v>
      </c>
      <c r="E10" s="62">
        <f>C2*4</f>
        <v>4</v>
      </c>
      <c r="F10" s="62">
        <f>C2*5</f>
        <v>5</v>
      </c>
      <c r="G10" s="62">
        <f>C2*5</f>
        <v>5</v>
      </c>
      <c r="H10" s="62">
        <f>C2*5</f>
        <v>5</v>
      </c>
      <c r="I10" s="62">
        <f>C2*5</f>
        <v>5</v>
      </c>
      <c r="J10" s="62">
        <f>C2*4</f>
        <v>4</v>
      </c>
      <c r="K10" s="62">
        <f>C2*3</f>
        <v>3</v>
      </c>
      <c r="L10" s="62">
        <f>C2*2</f>
        <v>2</v>
      </c>
      <c r="M10" s="52"/>
      <c r="N10" s="46" t="s">
        <v>20</v>
      </c>
      <c r="O10" s="47">
        <f>SUM(B10:L10)</f>
        <v>36.5</v>
      </c>
      <c r="P10" s="48">
        <f t="shared" si="0"/>
        <v>3.8569117443490959E-2</v>
      </c>
      <c r="Q10" s="49">
        <f t="shared" si="1"/>
        <v>9.6433289299867903E-3</v>
      </c>
      <c r="R10" s="50">
        <f>P10*S4</f>
        <v>3.8569117443490959E-2</v>
      </c>
      <c r="S10" s="51">
        <f>Q10*S4</f>
        <v>9.6433289299867903E-3</v>
      </c>
      <c r="T10" s="2"/>
      <c r="U10" s="4"/>
    </row>
    <row r="11" spans="1:21" ht="16.5" x14ac:dyDescent="0.3">
      <c r="A11" s="61" t="s">
        <v>21</v>
      </c>
      <c r="B11" s="63"/>
      <c r="C11" s="63"/>
      <c r="D11" s="62">
        <f>C2*3.5</f>
        <v>3.5</v>
      </c>
      <c r="E11" s="62">
        <f>C2*4</f>
        <v>4</v>
      </c>
      <c r="F11" s="62">
        <f>C2*5</f>
        <v>5</v>
      </c>
      <c r="G11" s="62">
        <f>C2*5</f>
        <v>5</v>
      </c>
      <c r="H11" s="62">
        <f>C2*5</f>
        <v>5</v>
      </c>
      <c r="I11" s="62">
        <f>C2*5</f>
        <v>5</v>
      </c>
      <c r="J11" s="62">
        <f>C2*4</f>
        <v>4</v>
      </c>
      <c r="K11" s="62">
        <f>C2*3</f>
        <v>3</v>
      </c>
      <c r="L11" s="62">
        <f>C2*2</f>
        <v>2</v>
      </c>
      <c r="M11" s="52"/>
      <c r="N11" s="46" t="s">
        <v>22</v>
      </c>
      <c r="O11" s="47">
        <f>SUM(B11:L11)</f>
        <v>36.5</v>
      </c>
      <c r="P11" s="48">
        <f t="shared" si="0"/>
        <v>3.8569117443490959E-2</v>
      </c>
      <c r="Q11" s="49">
        <f t="shared" si="1"/>
        <v>9.6433289299867903E-3</v>
      </c>
      <c r="R11" s="50">
        <f>P11*S4</f>
        <v>3.8569117443490959E-2</v>
      </c>
      <c r="S11" s="51">
        <f>Q11*S4</f>
        <v>9.6433289299867903E-3</v>
      </c>
      <c r="T11" s="2"/>
      <c r="U11" s="4"/>
    </row>
    <row r="12" spans="1:21" ht="16.5" x14ac:dyDescent="0.3">
      <c r="A12" s="61" t="s">
        <v>33</v>
      </c>
      <c r="B12" s="62"/>
      <c r="C12" s="62"/>
      <c r="D12" s="62"/>
      <c r="E12" s="62"/>
      <c r="F12" s="62">
        <f>C2*2</f>
        <v>2</v>
      </c>
      <c r="G12" s="62">
        <f>C2*3</f>
        <v>3</v>
      </c>
      <c r="H12" s="62">
        <f>C2*6</f>
        <v>6</v>
      </c>
      <c r="I12" s="62">
        <f>C2*9</f>
        <v>9</v>
      </c>
      <c r="J12" s="62">
        <f>C2*8</f>
        <v>8</v>
      </c>
      <c r="K12" s="62">
        <f>C2*7</f>
        <v>7</v>
      </c>
      <c r="L12" s="62">
        <f>C2*5</f>
        <v>5</v>
      </c>
      <c r="M12" s="52"/>
      <c r="N12" s="46" t="s">
        <v>24</v>
      </c>
      <c r="O12" s="47">
        <f>SUM(B12:L12)</f>
        <v>40</v>
      </c>
      <c r="P12" s="48">
        <f t="shared" si="0"/>
        <v>4.2267525965469545E-2</v>
      </c>
      <c r="Q12" s="49">
        <f t="shared" si="1"/>
        <v>1.0568031704095112E-2</v>
      </c>
      <c r="R12" s="50">
        <f>P12*S4</f>
        <v>4.2267525965469545E-2</v>
      </c>
      <c r="S12" s="51">
        <f>Q12*S4</f>
        <v>1.0568031704095112E-2</v>
      </c>
      <c r="T12" s="2"/>
      <c r="U12" s="4"/>
    </row>
    <row r="13" spans="1:21" ht="16.5" x14ac:dyDescent="0.3">
      <c r="A13" s="64" t="s">
        <v>34</v>
      </c>
      <c r="B13" s="65">
        <f>C2*1</f>
        <v>1</v>
      </c>
      <c r="C13" s="65">
        <f>C2*1</f>
        <v>1</v>
      </c>
      <c r="D13" s="65">
        <f>C2*1</f>
        <v>1</v>
      </c>
      <c r="E13" s="65">
        <f>C2*1</f>
        <v>1</v>
      </c>
      <c r="F13" s="65">
        <f>C2*1</f>
        <v>1</v>
      </c>
      <c r="G13" s="65">
        <f>C2*1</f>
        <v>1</v>
      </c>
      <c r="H13" s="65">
        <f>C2*1</f>
        <v>1</v>
      </c>
      <c r="I13" s="65">
        <f>C2*1</f>
        <v>1</v>
      </c>
      <c r="J13" s="65">
        <f>C2*1</f>
        <v>1</v>
      </c>
      <c r="K13" s="65">
        <f>C2*1</f>
        <v>1</v>
      </c>
      <c r="L13" s="65">
        <f>C2*1</f>
        <v>1</v>
      </c>
      <c r="M13" s="52"/>
      <c r="N13" s="46" t="s">
        <v>35</v>
      </c>
      <c r="O13" s="47">
        <f>SUM(B13:L13)</f>
        <v>11</v>
      </c>
      <c r="P13" s="48">
        <f t="shared" si="0"/>
        <v>1.1623569640504126E-2</v>
      </c>
      <c r="Q13" s="49">
        <f t="shared" si="1"/>
        <v>2.9062087186261559E-3</v>
      </c>
      <c r="R13" s="50">
        <f>P13*S11</f>
        <v>1.1208990538398959E-4</v>
      </c>
      <c r="S13" s="51">
        <f>Q13*S11</f>
        <v>2.8025526612907449E-5</v>
      </c>
      <c r="T13" s="2"/>
      <c r="U13" s="4"/>
    </row>
    <row r="14" spans="1:21" ht="16.5" x14ac:dyDescent="0.3">
      <c r="A14" s="66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52"/>
      <c r="N14" s="37"/>
      <c r="O14" s="38"/>
      <c r="P14" s="39"/>
      <c r="Q14" s="40"/>
      <c r="R14" s="41"/>
      <c r="S14" s="42"/>
      <c r="T14" s="2"/>
      <c r="U14" s="4"/>
    </row>
    <row r="15" spans="1:21" ht="16.5" x14ac:dyDescent="0.3">
      <c r="A15" s="68" t="s">
        <v>25</v>
      </c>
      <c r="B15" s="69">
        <f t="shared" ref="B15:L15" si="2">B17*500</f>
        <v>250</v>
      </c>
      <c r="C15" s="69">
        <f t="shared" si="2"/>
        <v>300</v>
      </c>
      <c r="D15" s="69">
        <f t="shared" si="2"/>
        <v>350</v>
      </c>
      <c r="E15" s="69">
        <f t="shared" si="2"/>
        <v>400</v>
      </c>
      <c r="F15" s="69">
        <f t="shared" si="2"/>
        <v>550</v>
      </c>
      <c r="G15" s="69">
        <f t="shared" si="2"/>
        <v>600</v>
      </c>
      <c r="H15" s="69">
        <f t="shared" si="2"/>
        <v>700</v>
      </c>
      <c r="I15" s="69">
        <f t="shared" si="2"/>
        <v>800</v>
      </c>
      <c r="J15" s="69">
        <f t="shared" si="2"/>
        <v>700</v>
      </c>
      <c r="K15" s="69">
        <f t="shared" si="2"/>
        <v>550</v>
      </c>
      <c r="L15" s="69">
        <f t="shared" si="2"/>
        <v>350</v>
      </c>
      <c r="M15" s="2"/>
      <c r="N15" s="10"/>
      <c r="O15" s="10"/>
      <c r="P15" s="10"/>
      <c r="Q15" s="10"/>
      <c r="R15" s="10"/>
      <c r="S15" s="10"/>
      <c r="T15" s="4"/>
      <c r="U15" s="4"/>
    </row>
    <row r="16" spans="1:21" ht="16.5" x14ac:dyDescent="0.3">
      <c r="A16" s="68" t="s">
        <v>32</v>
      </c>
      <c r="B16" s="69">
        <f t="shared" ref="B16:L16" si="3">B17*700</f>
        <v>350</v>
      </c>
      <c r="C16" s="69">
        <f t="shared" si="3"/>
        <v>420</v>
      </c>
      <c r="D16" s="69">
        <f t="shared" si="3"/>
        <v>489.99999999999994</v>
      </c>
      <c r="E16" s="69">
        <f t="shared" si="3"/>
        <v>560</v>
      </c>
      <c r="F16" s="69">
        <f t="shared" si="3"/>
        <v>770.00000000000011</v>
      </c>
      <c r="G16" s="69">
        <f t="shared" si="3"/>
        <v>840</v>
      </c>
      <c r="H16" s="69">
        <f t="shared" si="3"/>
        <v>979.99999999999989</v>
      </c>
      <c r="I16" s="69">
        <f t="shared" si="3"/>
        <v>1120</v>
      </c>
      <c r="J16" s="69">
        <f t="shared" si="3"/>
        <v>979.99999999999989</v>
      </c>
      <c r="K16" s="69">
        <f t="shared" si="3"/>
        <v>770.00000000000011</v>
      </c>
      <c r="L16" s="69">
        <f t="shared" si="3"/>
        <v>489.99999999999994</v>
      </c>
      <c r="M16" s="2"/>
      <c r="N16" s="10"/>
      <c r="O16" s="10"/>
      <c r="P16" s="10"/>
      <c r="Q16" s="10"/>
      <c r="R16" s="10"/>
      <c r="S16" s="10"/>
      <c r="T16" s="4"/>
      <c r="U16" s="4"/>
    </row>
    <row r="17" spans="1:21" ht="16.5" x14ac:dyDescent="0.3">
      <c r="A17" s="68" t="s">
        <v>26</v>
      </c>
      <c r="B17" s="69">
        <v>0.5</v>
      </c>
      <c r="C17" s="69">
        <v>0.6</v>
      </c>
      <c r="D17" s="69">
        <v>0.7</v>
      </c>
      <c r="E17" s="69">
        <v>0.8</v>
      </c>
      <c r="F17" s="69">
        <v>1.1000000000000001</v>
      </c>
      <c r="G17" s="69">
        <v>1.2</v>
      </c>
      <c r="H17" s="69">
        <v>1.4</v>
      </c>
      <c r="I17" s="69">
        <v>1.6</v>
      </c>
      <c r="J17" s="69">
        <v>1.4</v>
      </c>
      <c r="K17" s="69">
        <v>1.1000000000000001</v>
      </c>
      <c r="L17" s="69">
        <v>0.7</v>
      </c>
      <c r="M17" s="2"/>
      <c r="N17" s="4"/>
      <c r="O17" s="4"/>
      <c r="P17" s="4"/>
      <c r="Q17" s="4"/>
      <c r="R17" s="4"/>
      <c r="S17" s="4"/>
      <c r="T17" s="4"/>
      <c r="U17" s="4"/>
    </row>
    <row r="18" spans="1:21" ht="16.5" x14ac:dyDescent="0.3">
      <c r="A18" s="68" t="s">
        <v>27</v>
      </c>
      <c r="B18" s="70">
        <v>6</v>
      </c>
      <c r="C18" s="70">
        <v>6</v>
      </c>
      <c r="D18" s="70">
        <v>5.9</v>
      </c>
      <c r="E18" s="70">
        <v>5.9</v>
      </c>
      <c r="F18" s="70">
        <v>5.9</v>
      </c>
      <c r="G18" s="70">
        <v>5.8</v>
      </c>
      <c r="H18" s="70">
        <v>5.8</v>
      </c>
      <c r="I18" s="70">
        <v>5.8</v>
      </c>
      <c r="J18" s="70">
        <v>5.8</v>
      </c>
      <c r="K18" s="70">
        <v>5.8</v>
      </c>
      <c r="L18" s="70">
        <v>5.8</v>
      </c>
      <c r="M18" s="2"/>
      <c r="N18" s="4"/>
      <c r="O18" s="4">
        <v>9</v>
      </c>
      <c r="P18" s="4"/>
      <c r="Q18" s="4"/>
      <c r="R18" s="4"/>
      <c r="S18" s="4"/>
      <c r="T18" s="4"/>
      <c r="U18" s="4"/>
    </row>
    <row r="19" spans="1:21" ht="16.5" x14ac:dyDescent="0.3">
      <c r="A19" s="68" t="s">
        <v>28</v>
      </c>
      <c r="B19" s="69">
        <v>68</v>
      </c>
      <c r="C19" s="69">
        <v>68</v>
      </c>
      <c r="D19" s="69">
        <v>68</v>
      </c>
      <c r="E19" s="69">
        <v>68</v>
      </c>
      <c r="F19" s="69">
        <v>68</v>
      </c>
      <c r="G19" s="69">
        <v>68</v>
      </c>
      <c r="H19" s="69">
        <v>68</v>
      </c>
      <c r="I19" s="69">
        <v>68</v>
      </c>
      <c r="J19" s="69">
        <v>68</v>
      </c>
      <c r="K19" s="69">
        <v>65</v>
      </c>
      <c r="L19" s="69">
        <v>65</v>
      </c>
      <c r="M19" s="2"/>
      <c r="N19" s="4"/>
      <c r="O19" s="4"/>
      <c r="P19" s="4"/>
      <c r="Q19" s="4"/>
      <c r="R19" s="4"/>
      <c r="S19" s="4"/>
      <c r="T19" s="4"/>
      <c r="U19" s="4"/>
    </row>
    <row r="20" spans="1:21" ht="15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4"/>
      <c r="N20" s="4"/>
      <c r="O20" s="4"/>
      <c r="P20" s="4"/>
      <c r="Q20" s="4"/>
      <c r="R20" s="4"/>
      <c r="S20" s="4"/>
      <c r="T20" s="4"/>
      <c r="U20" s="4"/>
    </row>
    <row r="21" spans="1:21" ht="15" x14ac:dyDescent="0.25">
      <c r="A21" s="1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21.75" thickBot="1" x14ac:dyDescent="0.45">
      <c r="A22" s="24" t="s">
        <v>29</v>
      </c>
      <c r="B22" s="2"/>
      <c r="C22" s="25" t="s">
        <v>30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7.25" thickBot="1" x14ac:dyDescent="0.35">
      <c r="A23" s="26" t="s">
        <v>25</v>
      </c>
      <c r="B23" s="27"/>
      <c r="C23" s="89">
        <v>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5" x14ac:dyDescent="0.25">
      <c r="A24" s="32" t="s">
        <v>31</v>
      </c>
      <c r="B24" s="4"/>
      <c r="C24" s="21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5" x14ac:dyDescent="0.25">
      <c r="A25" s="4"/>
      <c r="B25" s="14"/>
      <c r="C25" s="4"/>
      <c r="D25" s="1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5" x14ac:dyDescent="0.25">
      <c r="A26" s="5"/>
      <c r="B26" s="87" t="s">
        <v>3</v>
      </c>
      <c r="C26" s="77"/>
      <c r="D26" s="76" t="s">
        <v>4</v>
      </c>
      <c r="E26" s="77"/>
      <c r="F26" s="77"/>
      <c r="G26" s="77"/>
      <c r="H26" s="77"/>
      <c r="I26" s="77"/>
      <c r="J26" s="78"/>
      <c r="K26" s="79"/>
      <c r="L26" s="57" t="s">
        <v>36</v>
      </c>
      <c r="M26" s="4"/>
      <c r="N26" s="4"/>
      <c r="O26" s="4"/>
      <c r="P26" s="4"/>
      <c r="Q26" s="4"/>
      <c r="R26" s="4"/>
      <c r="S26" s="4"/>
      <c r="T26" s="4"/>
      <c r="U26" s="4"/>
    </row>
    <row r="27" spans="1:21" ht="16.5" x14ac:dyDescent="0.3">
      <c r="A27" s="29" t="s">
        <v>8</v>
      </c>
      <c r="B27" s="30">
        <v>1</v>
      </c>
      <c r="C27" s="30">
        <v>2</v>
      </c>
      <c r="D27" s="31">
        <v>1</v>
      </c>
      <c r="E27" s="31">
        <v>2</v>
      </c>
      <c r="F27" s="31">
        <v>3</v>
      </c>
      <c r="G27" s="31">
        <v>4</v>
      </c>
      <c r="H27" s="31">
        <v>5</v>
      </c>
      <c r="I27" s="31">
        <v>6</v>
      </c>
      <c r="J27" s="31">
        <v>7</v>
      </c>
      <c r="K27" s="31">
        <v>8</v>
      </c>
      <c r="L27" s="31">
        <v>9</v>
      </c>
      <c r="M27" s="4"/>
      <c r="N27" s="4"/>
      <c r="O27" s="4"/>
      <c r="P27" s="4"/>
      <c r="Q27" s="4"/>
      <c r="R27" s="4"/>
      <c r="S27" s="4"/>
      <c r="T27" s="4"/>
      <c r="U27" s="4"/>
    </row>
    <row r="28" spans="1:21" ht="16.5" x14ac:dyDescent="0.3">
      <c r="A28" s="17" t="s">
        <v>12</v>
      </c>
      <c r="B28" s="33">
        <f>((B15-C23)/B15)*B7</f>
        <v>2</v>
      </c>
      <c r="C28" s="33">
        <f>((C15-C23)/C15)*C7</f>
        <v>2.5</v>
      </c>
      <c r="D28" s="33">
        <f>((D15-C23)/D15)*D7</f>
        <v>2</v>
      </c>
      <c r="E28" s="33">
        <f>((E15-C23)/E15)*E7</f>
        <v>2</v>
      </c>
      <c r="F28" s="33">
        <f>((F15-C23)/F15)*F7</f>
        <v>1.5</v>
      </c>
      <c r="G28" s="33">
        <f>((G15-C23)/G15)*G7</f>
        <v>1.5</v>
      </c>
      <c r="H28" s="33">
        <f>((H15-C23)/H15)*H7</f>
        <v>1</v>
      </c>
      <c r="I28" s="33">
        <f>((I15-C23)/I15)*I7</f>
        <v>0.5</v>
      </c>
      <c r="J28" s="33">
        <f>((J15-C23)/J15)*J7</f>
        <v>0.5</v>
      </c>
      <c r="K28" s="33">
        <f>((K15-$C$23)/K15)*K7</f>
        <v>0</v>
      </c>
      <c r="L28" s="33">
        <f>((L15-$C$23)/L15)*L7</f>
        <v>0</v>
      </c>
      <c r="M28" s="4"/>
      <c r="N28" s="4"/>
      <c r="O28" s="4"/>
      <c r="P28" s="4"/>
      <c r="Q28" s="4"/>
      <c r="R28" s="4"/>
      <c r="S28" s="4"/>
      <c r="T28" s="4"/>
      <c r="U28" s="4"/>
    </row>
    <row r="29" spans="1:21" ht="16.5" x14ac:dyDescent="0.3">
      <c r="A29" s="17" t="s">
        <v>14</v>
      </c>
      <c r="B29" s="33">
        <f>((B15-C23)/B15)*B8</f>
        <v>2</v>
      </c>
      <c r="C29" s="33">
        <f>((C15-C23)/C15)*C8</f>
        <v>2.5</v>
      </c>
      <c r="D29" s="33"/>
      <c r="E29" s="33"/>
      <c r="F29" s="33"/>
      <c r="G29" s="33"/>
      <c r="H29" s="33"/>
      <c r="I29" s="33"/>
      <c r="J29" s="33"/>
      <c r="K29" s="33"/>
      <c r="L29" s="33"/>
      <c r="M29" s="4"/>
      <c r="N29" s="4"/>
      <c r="O29" s="4"/>
      <c r="P29" s="4"/>
      <c r="Q29" s="4"/>
      <c r="R29" s="4"/>
      <c r="S29" s="4"/>
      <c r="T29" s="4"/>
      <c r="U29" s="4"/>
    </row>
    <row r="30" spans="1:21" ht="16.5" x14ac:dyDescent="0.3">
      <c r="A30" s="17" t="s">
        <v>16</v>
      </c>
      <c r="B30" s="33">
        <f>((B15-C23)/B15)*B9</f>
        <v>2</v>
      </c>
      <c r="C30" s="33">
        <f>((C15-C23)/C15)*C9</f>
        <v>2.5</v>
      </c>
      <c r="D30" s="33"/>
      <c r="E30" s="33"/>
      <c r="F30" s="33"/>
      <c r="G30" s="33"/>
      <c r="H30" s="33"/>
      <c r="I30" s="33"/>
      <c r="J30" s="33"/>
      <c r="K30" s="33"/>
      <c r="L30" s="33"/>
      <c r="M30" s="4"/>
      <c r="N30" s="4"/>
      <c r="O30" s="4"/>
      <c r="P30" s="4"/>
      <c r="Q30" s="4"/>
      <c r="R30" s="4"/>
      <c r="S30" s="4"/>
      <c r="T30" s="4"/>
      <c r="U30" s="4"/>
    </row>
    <row r="31" spans="1:21" ht="16.5" x14ac:dyDescent="0.3">
      <c r="A31" s="17" t="s">
        <v>19</v>
      </c>
      <c r="B31" s="33"/>
      <c r="C31" s="33"/>
      <c r="D31" s="33">
        <f>((D15-C23)/D15)*D10</f>
        <v>3.5</v>
      </c>
      <c r="E31" s="33">
        <f>((E15-C23)/E15)*E10</f>
        <v>4</v>
      </c>
      <c r="F31" s="33">
        <f>((F15-C23)/F15)*F10</f>
        <v>5</v>
      </c>
      <c r="G31" s="33">
        <f>((G15-C23)/G15)*G10</f>
        <v>5</v>
      </c>
      <c r="H31" s="33">
        <f>((H15-C23)/H15)*H10</f>
        <v>5</v>
      </c>
      <c r="I31" s="33">
        <f>((I15-C23)/I15)*I10</f>
        <v>5</v>
      </c>
      <c r="J31" s="33">
        <f>((J15-C23)/J15)*J10</f>
        <v>4</v>
      </c>
      <c r="K31" s="33">
        <f>((K15-$C$23)/K15)*K10</f>
        <v>3</v>
      </c>
      <c r="L31" s="33">
        <f>((L15-$C$23)/L15)*L10</f>
        <v>2</v>
      </c>
      <c r="M31" s="4"/>
      <c r="N31" s="4"/>
      <c r="O31" s="4"/>
      <c r="P31" s="4"/>
      <c r="Q31" s="4"/>
      <c r="R31" s="4"/>
      <c r="S31" s="4"/>
      <c r="T31" s="4"/>
      <c r="U31" s="4"/>
    </row>
    <row r="32" spans="1:21" ht="16.5" x14ac:dyDescent="0.3">
      <c r="A32" s="17" t="s">
        <v>21</v>
      </c>
      <c r="B32" s="33"/>
      <c r="C32" s="33"/>
      <c r="D32" s="33">
        <f>((D15-C23)/D15)*D11</f>
        <v>3.5</v>
      </c>
      <c r="E32" s="33">
        <f>((E15-C23)/E15)*E11</f>
        <v>4</v>
      </c>
      <c r="F32" s="33">
        <f>((F15-C23)/F15)*F11</f>
        <v>5</v>
      </c>
      <c r="G32" s="33">
        <f>((G15-C23)/G15)*G11</f>
        <v>5</v>
      </c>
      <c r="H32" s="33">
        <f>((H15-C23)/H15)*H11</f>
        <v>5</v>
      </c>
      <c r="I32" s="33">
        <f>((I15-C23)/I15)*I11</f>
        <v>5</v>
      </c>
      <c r="J32" s="33">
        <f>((J15-C23)/J15)*J11</f>
        <v>4</v>
      </c>
      <c r="K32" s="33">
        <f>((K15-$C$23)/K15)*K11</f>
        <v>3</v>
      </c>
      <c r="L32" s="33">
        <f>((L15-$C$23)/L15)*L11</f>
        <v>2</v>
      </c>
      <c r="M32" s="4"/>
      <c r="N32" s="4"/>
      <c r="O32" s="4"/>
      <c r="P32" s="4"/>
      <c r="Q32" s="4"/>
      <c r="R32" s="4"/>
      <c r="S32" s="4"/>
      <c r="T32" s="4"/>
      <c r="U32" s="4"/>
    </row>
    <row r="33" spans="1:21" ht="16.5" x14ac:dyDescent="0.3">
      <c r="A33" s="17" t="s">
        <v>23</v>
      </c>
      <c r="B33" s="33"/>
      <c r="C33" s="33"/>
      <c r="D33" s="33"/>
      <c r="E33" s="33"/>
      <c r="F33" s="33">
        <f>((F15-C23)/F15)*F12</f>
        <v>2</v>
      </c>
      <c r="G33" s="33">
        <f>((G15-C23)/G15)*G12</f>
        <v>3</v>
      </c>
      <c r="H33" s="33">
        <f>((H15-C23)/H15)*H12</f>
        <v>6</v>
      </c>
      <c r="I33" s="33">
        <f>((I15-C23)/I15)*I12</f>
        <v>9</v>
      </c>
      <c r="J33" s="33">
        <f>((J15-C23)/J15)*J12</f>
        <v>8</v>
      </c>
      <c r="K33" s="33">
        <f>((K15-$C$23)/K15)*K12</f>
        <v>7</v>
      </c>
      <c r="L33" s="33">
        <f>((L15-$C$23)/L15)*L12</f>
        <v>5</v>
      </c>
      <c r="M33" s="4"/>
      <c r="N33" s="4"/>
      <c r="O33" s="4"/>
      <c r="P33" s="4"/>
      <c r="Q33" s="4"/>
      <c r="R33" s="4"/>
      <c r="S33" s="4"/>
      <c r="T33" s="4"/>
      <c r="U33" s="4"/>
    </row>
    <row r="34" spans="1:21" ht="16.5" x14ac:dyDescent="0.3">
      <c r="A34" s="17" t="s">
        <v>34</v>
      </c>
      <c r="B34" s="33">
        <f>((B15-$C$23)/B15)*B13</f>
        <v>1</v>
      </c>
      <c r="C34" s="33">
        <f>((C15-$C$23)/C15)*C13</f>
        <v>1</v>
      </c>
      <c r="D34" s="33">
        <f>((D15-$C$23)/D15)*D13</f>
        <v>1</v>
      </c>
      <c r="E34" s="33">
        <f>((E15-$C$23)/E15)*E13</f>
        <v>1</v>
      </c>
      <c r="F34" s="33">
        <f>((F15-$C$23)/F15)*F13</f>
        <v>1</v>
      </c>
      <c r="G34" s="33">
        <f>((G15-$C$23)/G15)*G13</f>
        <v>1</v>
      </c>
      <c r="H34" s="33">
        <f>((H15-$C$23)/H15)*H13</f>
        <v>1</v>
      </c>
      <c r="I34" s="33">
        <f>((I15-$C$23)/I15)*I13</f>
        <v>1</v>
      </c>
      <c r="J34" s="33">
        <f>((J15-$C$23)/J15)*J13</f>
        <v>1</v>
      </c>
      <c r="K34" s="33">
        <f>((K15-$C$23)/K15)*K13</f>
        <v>1</v>
      </c>
      <c r="L34" s="33">
        <f>((L15-$C$23)/L15)*L13</f>
        <v>1</v>
      </c>
      <c r="M34" s="4"/>
      <c r="N34" s="4"/>
      <c r="O34" s="4"/>
      <c r="P34" s="4"/>
      <c r="Q34" s="4"/>
      <c r="R34" s="4"/>
      <c r="S34" s="4"/>
      <c r="T34" s="4"/>
      <c r="U34" s="4"/>
    </row>
    <row r="35" spans="1:21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</sheetData>
  <sheetProtection sheet="1" objects="1" scenarios="1"/>
  <mergeCells count="5">
    <mergeCell ref="B4:C4"/>
    <mergeCell ref="D4:K4"/>
    <mergeCell ref="N4:Q4"/>
    <mergeCell ref="B26:C26"/>
    <mergeCell ref="D26:K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51DC2-3479-45C4-AD08-14A334A677FE}">
  <dimension ref="A1:T35"/>
  <sheetViews>
    <sheetView tabSelected="1" workbookViewId="0">
      <selection activeCell="R4" sqref="R4"/>
    </sheetView>
  </sheetViews>
  <sheetFormatPr defaultRowHeight="14.25" x14ac:dyDescent="0.2"/>
  <cols>
    <col min="1" max="1" width="22.625" customWidth="1"/>
    <col min="13" max="13" width="14.375" customWidth="1"/>
  </cols>
  <sheetData>
    <row r="1" spans="1:20" ht="19.5" thickBot="1" x14ac:dyDescent="0.35">
      <c r="A1" s="1" t="s">
        <v>0</v>
      </c>
      <c r="B1" s="3"/>
      <c r="C1" s="4"/>
      <c r="D1" s="4"/>
      <c r="E1" s="4"/>
      <c r="F1" s="4"/>
      <c r="G1" s="4"/>
      <c r="H1" s="4"/>
      <c r="I1" s="4">
        <v>2</v>
      </c>
      <c r="J1" s="4"/>
      <c r="K1" s="4"/>
      <c r="L1" s="5"/>
      <c r="M1" s="6" t="s">
        <v>1</v>
      </c>
      <c r="N1" s="2"/>
      <c r="O1" s="4"/>
      <c r="P1" s="4"/>
      <c r="Q1" s="4"/>
      <c r="R1" s="4"/>
      <c r="S1" s="4"/>
      <c r="T1" s="4"/>
    </row>
    <row r="2" spans="1:20" ht="15.75" thickBot="1" x14ac:dyDescent="0.3">
      <c r="A2" s="7" t="s">
        <v>2</v>
      </c>
      <c r="B2" s="89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4"/>
      <c r="O2" s="4"/>
      <c r="P2" s="4"/>
      <c r="Q2" s="4"/>
      <c r="R2" s="4"/>
      <c r="S2" s="4"/>
      <c r="T2" s="4"/>
    </row>
    <row r="3" spans="1:20" ht="15" x14ac:dyDescent="0.25">
      <c r="A3" s="54"/>
      <c r="B3" s="55"/>
      <c r="C3" s="14"/>
      <c r="D3" s="14"/>
      <c r="E3" s="14"/>
      <c r="F3" s="14"/>
      <c r="G3" s="14"/>
      <c r="H3" s="14"/>
      <c r="I3" s="14"/>
      <c r="J3" s="14"/>
      <c r="K3" s="14"/>
      <c r="L3" s="4"/>
      <c r="M3" s="14"/>
      <c r="N3" s="14"/>
      <c r="O3" s="14"/>
      <c r="P3" s="14"/>
      <c r="Q3" s="14"/>
      <c r="R3" s="14"/>
      <c r="S3" s="4"/>
      <c r="T3" s="4"/>
    </row>
    <row r="4" spans="1:20" ht="15" x14ac:dyDescent="0.25">
      <c r="A4" s="56"/>
      <c r="B4" s="71"/>
      <c r="C4" s="73" t="s">
        <v>4</v>
      </c>
      <c r="D4" s="74"/>
      <c r="E4" s="74"/>
      <c r="F4" s="74"/>
      <c r="G4" s="74"/>
      <c r="H4" s="74"/>
      <c r="I4" s="74"/>
      <c r="J4" s="74"/>
      <c r="K4" s="57" t="s">
        <v>36</v>
      </c>
      <c r="L4" s="52"/>
      <c r="M4" s="75" t="s">
        <v>5</v>
      </c>
      <c r="N4" s="74"/>
      <c r="O4" s="74"/>
      <c r="P4" s="74"/>
      <c r="Q4" s="44" t="s">
        <v>6</v>
      </c>
      <c r="R4" s="90">
        <v>1</v>
      </c>
      <c r="S4" s="2"/>
      <c r="T4" s="4"/>
    </row>
    <row r="5" spans="1:20" ht="16.5" x14ac:dyDescent="0.3">
      <c r="A5" s="58" t="s">
        <v>7</v>
      </c>
      <c r="B5" s="59">
        <v>1</v>
      </c>
      <c r="C5" s="60">
        <v>1</v>
      </c>
      <c r="D5" s="60">
        <v>2</v>
      </c>
      <c r="E5" s="60">
        <v>3</v>
      </c>
      <c r="F5" s="60">
        <v>4</v>
      </c>
      <c r="G5" s="60">
        <v>5</v>
      </c>
      <c r="H5" s="60">
        <v>6</v>
      </c>
      <c r="I5" s="60">
        <v>7</v>
      </c>
      <c r="J5" s="60">
        <v>8</v>
      </c>
      <c r="K5" s="60">
        <v>9</v>
      </c>
      <c r="L5" s="52"/>
      <c r="M5" s="45"/>
      <c r="N5" s="44" t="s">
        <v>8</v>
      </c>
      <c r="O5" s="44" t="s">
        <v>9</v>
      </c>
      <c r="P5" s="44" t="s">
        <v>10</v>
      </c>
      <c r="Q5" s="44" t="s">
        <v>9</v>
      </c>
      <c r="R5" s="44" t="s">
        <v>10</v>
      </c>
      <c r="S5" s="2"/>
      <c r="T5" s="4"/>
    </row>
    <row r="6" spans="1:20" ht="16.5" x14ac:dyDescent="0.3">
      <c r="A6" s="61" t="s">
        <v>11</v>
      </c>
      <c r="B6" s="62">
        <f>$B$2*1</f>
        <v>1</v>
      </c>
      <c r="C6" s="62">
        <f>B2*1</f>
        <v>1</v>
      </c>
      <c r="D6" s="62">
        <f>B2*1</f>
        <v>1</v>
      </c>
      <c r="E6" s="62">
        <f>B2*1</f>
        <v>1</v>
      </c>
      <c r="F6" s="62">
        <f>B2*1</f>
        <v>1</v>
      </c>
      <c r="G6" s="62">
        <f>B2*1</f>
        <v>1</v>
      </c>
      <c r="H6" s="62">
        <f>B2*1</f>
        <v>1</v>
      </c>
      <c r="I6" s="62">
        <f>B2*1</f>
        <v>1</v>
      </c>
      <c r="J6" s="62">
        <f>B2*1</f>
        <v>1</v>
      </c>
      <c r="K6" s="62">
        <v>0</v>
      </c>
      <c r="L6" s="52"/>
      <c r="M6" s="46" t="s">
        <v>11</v>
      </c>
      <c r="N6" s="47">
        <f>SUM(B6:K6)</f>
        <v>9</v>
      </c>
      <c r="O6" s="48">
        <f t="shared" ref="O6:O13" si="0">N6/946.353</f>
        <v>9.5101933422306485E-3</v>
      </c>
      <c r="P6" s="49">
        <f t="shared" ref="P6:P13" si="1">N6/3785</f>
        <v>2.3778071334214002E-3</v>
      </c>
      <c r="Q6" s="50">
        <f>O6*R4</f>
        <v>9.5101933422306485E-3</v>
      </c>
      <c r="R6" s="51">
        <f>P6*R4</f>
        <v>2.3778071334214002E-3</v>
      </c>
      <c r="S6" s="2"/>
      <c r="T6" s="4"/>
    </row>
    <row r="7" spans="1:20" ht="16.5" x14ac:dyDescent="0.3">
      <c r="A7" s="61" t="s">
        <v>12</v>
      </c>
      <c r="B7" s="62">
        <f>$B$2*2</f>
        <v>2</v>
      </c>
      <c r="C7" s="62">
        <f>B2*2</f>
        <v>2</v>
      </c>
      <c r="D7" s="62">
        <f>B2*2</f>
        <v>2</v>
      </c>
      <c r="E7" s="62">
        <f>B2*1.5</f>
        <v>1.5</v>
      </c>
      <c r="F7" s="62">
        <f>B2*1.5</f>
        <v>1.5</v>
      </c>
      <c r="G7" s="62">
        <f>B2*1</f>
        <v>1</v>
      </c>
      <c r="H7" s="62">
        <f>B2*0.5</f>
        <v>0.5</v>
      </c>
      <c r="I7" s="62">
        <f>B2*0.5</f>
        <v>0.5</v>
      </c>
      <c r="J7" s="62">
        <f>B2*0</f>
        <v>0</v>
      </c>
      <c r="K7" s="62">
        <v>0</v>
      </c>
      <c r="L7" s="52"/>
      <c r="M7" s="46" t="s">
        <v>13</v>
      </c>
      <c r="N7" s="47">
        <f>SUM(B7:K7)</f>
        <v>11</v>
      </c>
      <c r="O7" s="48">
        <f t="shared" si="0"/>
        <v>1.1623569640504126E-2</v>
      </c>
      <c r="P7" s="49">
        <f t="shared" si="1"/>
        <v>2.9062087186261559E-3</v>
      </c>
      <c r="Q7" s="50">
        <f>O7*R4</f>
        <v>1.1623569640504126E-2</v>
      </c>
      <c r="R7" s="51">
        <f>P7*R4</f>
        <v>2.9062087186261559E-3</v>
      </c>
      <c r="S7" s="2"/>
      <c r="T7" s="4"/>
    </row>
    <row r="8" spans="1:20" ht="16.5" x14ac:dyDescent="0.3">
      <c r="A8" s="61" t="s">
        <v>14</v>
      </c>
      <c r="B8" s="62">
        <f>$B$2*2</f>
        <v>2</v>
      </c>
      <c r="C8" s="63"/>
      <c r="D8" s="63"/>
      <c r="E8" s="63"/>
      <c r="F8" s="63"/>
      <c r="G8" s="63"/>
      <c r="H8" s="63"/>
      <c r="I8" s="63"/>
      <c r="J8" s="63"/>
      <c r="K8" s="63"/>
      <c r="L8" s="52"/>
      <c r="M8" s="46" t="s">
        <v>15</v>
      </c>
      <c r="N8" s="47">
        <f>SUM(B8:K8)</f>
        <v>2</v>
      </c>
      <c r="O8" s="48">
        <f t="shared" si="0"/>
        <v>2.1133762982734772E-3</v>
      </c>
      <c r="P8" s="49">
        <f t="shared" si="1"/>
        <v>5.284015852047556E-4</v>
      </c>
      <c r="Q8" s="50">
        <f>O8*R4</f>
        <v>2.1133762982734772E-3</v>
      </c>
      <c r="R8" s="51">
        <f>P8*R4</f>
        <v>5.284015852047556E-4</v>
      </c>
      <c r="S8" s="2"/>
      <c r="T8" s="4"/>
    </row>
    <row r="9" spans="1:20" ht="16.5" x14ac:dyDescent="0.3">
      <c r="A9" s="61" t="s">
        <v>16</v>
      </c>
      <c r="B9" s="62">
        <f>$B$2*2</f>
        <v>2</v>
      </c>
      <c r="C9" s="63"/>
      <c r="D9" s="63"/>
      <c r="E9" s="63"/>
      <c r="F9" s="63"/>
      <c r="G9" s="63"/>
      <c r="H9" s="63"/>
      <c r="I9" s="63"/>
      <c r="J9" s="63"/>
      <c r="K9" s="63"/>
      <c r="L9" s="53" t="s">
        <v>17</v>
      </c>
      <c r="M9" s="46" t="s">
        <v>18</v>
      </c>
      <c r="N9" s="47">
        <f>SUM(B9:K9)</f>
        <v>2</v>
      </c>
      <c r="O9" s="48">
        <f t="shared" si="0"/>
        <v>2.1133762982734772E-3</v>
      </c>
      <c r="P9" s="49">
        <f t="shared" si="1"/>
        <v>5.284015852047556E-4</v>
      </c>
      <c r="Q9" s="50">
        <f>O9*R4</f>
        <v>2.1133762982734772E-3</v>
      </c>
      <c r="R9" s="51">
        <f>P9*R4</f>
        <v>5.284015852047556E-4</v>
      </c>
      <c r="S9" s="2"/>
      <c r="T9" s="4"/>
    </row>
    <row r="10" spans="1:20" ht="16.5" x14ac:dyDescent="0.3">
      <c r="A10" s="61" t="s">
        <v>19</v>
      </c>
      <c r="B10" s="63"/>
      <c r="C10" s="62">
        <f>B2*3.5</f>
        <v>3.5</v>
      </c>
      <c r="D10" s="62">
        <f>B2*4</f>
        <v>4</v>
      </c>
      <c r="E10" s="62">
        <f>B2*5</f>
        <v>5</v>
      </c>
      <c r="F10" s="62">
        <f>B2*5</f>
        <v>5</v>
      </c>
      <c r="G10" s="62">
        <f>B2*5</f>
        <v>5</v>
      </c>
      <c r="H10" s="62">
        <f>B2*5</f>
        <v>5</v>
      </c>
      <c r="I10" s="62">
        <f>B2*4</f>
        <v>4</v>
      </c>
      <c r="J10" s="62">
        <f>B2*3</f>
        <v>3</v>
      </c>
      <c r="K10" s="62">
        <f>B2*2</f>
        <v>2</v>
      </c>
      <c r="L10" s="52"/>
      <c r="M10" s="46" t="s">
        <v>20</v>
      </c>
      <c r="N10" s="47">
        <f>SUM(B10:K10)</f>
        <v>36.5</v>
      </c>
      <c r="O10" s="48">
        <f t="shared" si="0"/>
        <v>3.8569117443490959E-2</v>
      </c>
      <c r="P10" s="49">
        <f t="shared" si="1"/>
        <v>9.6433289299867903E-3</v>
      </c>
      <c r="Q10" s="50">
        <f>O10*R4</f>
        <v>3.8569117443490959E-2</v>
      </c>
      <c r="R10" s="51">
        <f>P10*R4</f>
        <v>9.6433289299867903E-3</v>
      </c>
      <c r="S10" s="2"/>
      <c r="T10" s="4"/>
    </row>
    <row r="11" spans="1:20" ht="16.5" x14ac:dyDescent="0.3">
      <c r="A11" s="61" t="s">
        <v>21</v>
      </c>
      <c r="B11" s="63"/>
      <c r="C11" s="62">
        <f>B2*3.5</f>
        <v>3.5</v>
      </c>
      <c r="D11" s="62">
        <f>B2*4</f>
        <v>4</v>
      </c>
      <c r="E11" s="62">
        <f>B2*5</f>
        <v>5</v>
      </c>
      <c r="F11" s="62">
        <f>B2*5</f>
        <v>5</v>
      </c>
      <c r="G11" s="62">
        <f>B2*5</f>
        <v>5</v>
      </c>
      <c r="H11" s="62">
        <f>B2*5</f>
        <v>5</v>
      </c>
      <c r="I11" s="62">
        <f>B2*4</f>
        <v>4</v>
      </c>
      <c r="J11" s="62">
        <f>B2*3</f>
        <v>3</v>
      </c>
      <c r="K11" s="62">
        <f>B2*2</f>
        <v>2</v>
      </c>
      <c r="L11" s="52"/>
      <c r="M11" s="46" t="s">
        <v>22</v>
      </c>
      <c r="N11" s="47">
        <f>SUM(B11:K11)</f>
        <v>36.5</v>
      </c>
      <c r="O11" s="48">
        <f t="shared" si="0"/>
        <v>3.8569117443490959E-2</v>
      </c>
      <c r="P11" s="49">
        <f t="shared" si="1"/>
        <v>9.6433289299867903E-3</v>
      </c>
      <c r="Q11" s="50">
        <f>O11*R4</f>
        <v>3.8569117443490959E-2</v>
      </c>
      <c r="R11" s="51">
        <f>P11*R4</f>
        <v>9.6433289299867903E-3</v>
      </c>
      <c r="S11" s="2"/>
      <c r="T11" s="4"/>
    </row>
    <row r="12" spans="1:20" ht="16.5" x14ac:dyDescent="0.3">
      <c r="A12" s="61" t="s">
        <v>33</v>
      </c>
      <c r="B12" s="62"/>
      <c r="C12" s="62"/>
      <c r="D12" s="62"/>
      <c r="E12" s="62">
        <f>B2*2</f>
        <v>2</v>
      </c>
      <c r="F12" s="62">
        <f>B2*3</f>
        <v>3</v>
      </c>
      <c r="G12" s="62">
        <f>B2*6</f>
        <v>6</v>
      </c>
      <c r="H12" s="62">
        <f>B2*9</f>
        <v>9</v>
      </c>
      <c r="I12" s="62">
        <f>B2*8</f>
        <v>8</v>
      </c>
      <c r="J12" s="62">
        <f>B2*7</f>
        <v>7</v>
      </c>
      <c r="K12" s="62">
        <f>B2*5</f>
        <v>5</v>
      </c>
      <c r="L12" s="52"/>
      <c r="M12" s="46" t="s">
        <v>24</v>
      </c>
      <c r="N12" s="47">
        <f>SUM(B12:K12)</f>
        <v>40</v>
      </c>
      <c r="O12" s="48">
        <f t="shared" si="0"/>
        <v>4.2267525965469545E-2</v>
      </c>
      <c r="P12" s="49">
        <f t="shared" si="1"/>
        <v>1.0568031704095112E-2</v>
      </c>
      <c r="Q12" s="50">
        <f>O12*R4</f>
        <v>4.2267525965469545E-2</v>
      </c>
      <c r="R12" s="51">
        <f>P12*R4</f>
        <v>1.0568031704095112E-2</v>
      </c>
      <c r="S12" s="2"/>
      <c r="T12" s="4"/>
    </row>
    <row r="13" spans="1:20" ht="16.5" x14ac:dyDescent="0.3">
      <c r="A13" s="64" t="s">
        <v>34</v>
      </c>
      <c r="B13" s="65">
        <f>$B$2*1</f>
        <v>1</v>
      </c>
      <c r="C13" s="65">
        <f>B2*1</f>
        <v>1</v>
      </c>
      <c r="D13" s="65">
        <f>B2*1</f>
        <v>1</v>
      </c>
      <c r="E13" s="65">
        <f>B2*1</f>
        <v>1</v>
      </c>
      <c r="F13" s="65">
        <f>B2*1</f>
        <v>1</v>
      </c>
      <c r="G13" s="65">
        <f>B2*1</f>
        <v>1</v>
      </c>
      <c r="H13" s="65">
        <f>B2*1</f>
        <v>1</v>
      </c>
      <c r="I13" s="65">
        <f>B2*1</f>
        <v>1</v>
      </c>
      <c r="J13" s="65">
        <f>B2*1</f>
        <v>1</v>
      </c>
      <c r="K13" s="65">
        <f>B2*1</f>
        <v>1</v>
      </c>
      <c r="L13" s="52"/>
      <c r="M13" s="46" t="s">
        <v>35</v>
      </c>
      <c r="N13" s="47">
        <f>SUM(B13:K13)</f>
        <v>10</v>
      </c>
      <c r="O13" s="48">
        <f t="shared" si="0"/>
        <v>1.0566881491367386E-2</v>
      </c>
      <c r="P13" s="49">
        <f t="shared" si="1"/>
        <v>2.6420079260237781E-3</v>
      </c>
      <c r="Q13" s="50">
        <f>O13*R11</f>
        <v>1.0189991398544508E-4</v>
      </c>
      <c r="R13" s="51">
        <f>P13*R11</f>
        <v>2.5477751466279499E-5</v>
      </c>
      <c r="S13" s="2"/>
      <c r="T13" s="4"/>
    </row>
    <row r="14" spans="1:20" ht="16.5" x14ac:dyDescent="0.3">
      <c r="A14" s="66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52"/>
      <c r="M14" s="37"/>
      <c r="N14" s="38"/>
      <c r="O14" s="39"/>
      <c r="P14" s="40"/>
      <c r="Q14" s="41"/>
      <c r="R14" s="42"/>
      <c r="S14" s="2"/>
      <c r="T14" s="4"/>
    </row>
    <row r="15" spans="1:20" ht="16.5" x14ac:dyDescent="0.3">
      <c r="A15" s="68" t="s">
        <v>25</v>
      </c>
      <c r="B15" s="69">
        <f t="shared" ref="B15" si="2">B17*500</f>
        <v>250</v>
      </c>
      <c r="C15" s="69">
        <f t="shared" ref="C15:K15" si="3">C17*500</f>
        <v>350</v>
      </c>
      <c r="D15" s="69">
        <f t="shared" si="3"/>
        <v>400</v>
      </c>
      <c r="E15" s="69">
        <f t="shared" si="3"/>
        <v>550</v>
      </c>
      <c r="F15" s="69">
        <f t="shared" si="3"/>
        <v>600</v>
      </c>
      <c r="G15" s="69">
        <f t="shared" si="3"/>
        <v>700</v>
      </c>
      <c r="H15" s="69">
        <f t="shared" si="3"/>
        <v>800</v>
      </c>
      <c r="I15" s="69">
        <f t="shared" si="3"/>
        <v>700</v>
      </c>
      <c r="J15" s="69">
        <f t="shared" si="3"/>
        <v>550</v>
      </c>
      <c r="K15" s="69">
        <f t="shared" si="3"/>
        <v>350</v>
      </c>
      <c r="L15" s="2"/>
      <c r="M15" s="10"/>
      <c r="N15" s="10"/>
      <c r="O15" s="10"/>
      <c r="P15" s="10"/>
      <c r="Q15" s="10"/>
      <c r="R15" s="10"/>
      <c r="S15" s="4"/>
      <c r="T15" s="4"/>
    </row>
    <row r="16" spans="1:20" ht="16.5" x14ac:dyDescent="0.3">
      <c r="A16" s="68" t="s">
        <v>32</v>
      </c>
      <c r="B16" s="69">
        <f t="shared" ref="B16:K16" si="4">B17*700</f>
        <v>350</v>
      </c>
      <c r="C16" s="69">
        <f t="shared" si="4"/>
        <v>489.99999999999994</v>
      </c>
      <c r="D16" s="69">
        <f t="shared" si="4"/>
        <v>560</v>
      </c>
      <c r="E16" s="69">
        <f t="shared" si="4"/>
        <v>770.00000000000011</v>
      </c>
      <c r="F16" s="69">
        <f t="shared" si="4"/>
        <v>840</v>
      </c>
      <c r="G16" s="69">
        <f t="shared" si="4"/>
        <v>979.99999999999989</v>
      </c>
      <c r="H16" s="69">
        <f t="shared" si="4"/>
        <v>1120</v>
      </c>
      <c r="I16" s="69">
        <f t="shared" si="4"/>
        <v>979.99999999999989</v>
      </c>
      <c r="J16" s="69">
        <f t="shared" si="4"/>
        <v>770.00000000000011</v>
      </c>
      <c r="K16" s="69">
        <f t="shared" si="4"/>
        <v>489.99999999999994</v>
      </c>
      <c r="L16" s="2"/>
      <c r="M16" s="10"/>
      <c r="N16" s="10"/>
      <c r="O16" s="10"/>
      <c r="P16" s="10"/>
      <c r="Q16" s="10"/>
      <c r="R16" s="10"/>
      <c r="S16" s="4"/>
      <c r="T16" s="4"/>
    </row>
    <row r="17" spans="1:20" ht="16.5" x14ac:dyDescent="0.3">
      <c r="A17" s="68" t="s">
        <v>26</v>
      </c>
      <c r="B17" s="69">
        <v>0.5</v>
      </c>
      <c r="C17" s="69">
        <v>0.7</v>
      </c>
      <c r="D17" s="69">
        <v>0.8</v>
      </c>
      <c r="E17" s="69">
        <v>1.1000000000000001</v>
      </c>
      <c r="F17" s="69">
        <v>1.2</v>
      </c>
      <c r="G17" s="69">
        <v>1.4</v>
      </c>
      <c r="H17" s="69">
        <v>1.6</v>
      </c>
      <c r="I17" s="69">
        <v>1.4</v>
      </c>
      <c r="J17" s="69">
        <v>1.1000000000000001</v>
      </c>
      <c r="K17" s="69">
        <v>0.7</v>
      </c>
      <c r="L17" s="2"/>
      <c r="M17" s="4"/>
      <c r="N17" s="4"/>
      <c r="O17" s="4"/>
      <c r="P17" s="4"/>
      <c r="Q17" s="4"/>
      <c r="R17" s="4"/>
      <c r="S17" s="4"/>
      <c r="T17" s="4"/>
    </row>
    <row r="18" spans="1:20" ht="16.5" x14ac:dyDescent="0.3">
      <c r="A18" s="68" t="s">
        <v>27</v>
      </c>
      <c r="B18" s="70">
        <v>6</v>
      </c>
      <c r="C18" s="70">
        <v>5.9</v>
      </c>
      <c r="D18" s="70">
        <v>5.9</v>
      </c>
      <c r="E18" s="70">
        <v>5.9</v>
      </c>
      <c r="F18" s="70">
        <v>5.8</v>
      </c>
      <c r="G18" s="70">
        <v>5.8</v>
      </c>
      <c r="H18" s="70">
        <v>5.8</v>
      </c>
      <c r="I18" s="70">
        <v>5.8</v>
      </c>
      <c r="J18" s="70">
        <v>5.8</v>
      </c>
      <c r="K18" s="70">
        <v>5.8</v>
      </c>
      <c r="L18" s="2"/>
      <c r="M18" s="4"/>
      <c r="N18" s="4">
        <v>9</v>
      </c>
      <c r="O18" s="4"/>
      <c r="P18" s="4"/>
      <c r="Q18" s="4"/>
      <c r="R18" s="4"/>
      <c r="S18" s="4"/>
      <c r="T18" s="4"/>
    </row>
    <row r="19" spans="1:20" ht="16.5" x14ac:dyDescent="0.3">
      <c r="A19" s="68" t="s">
        <v>28</v>
      </c>
      <c r="B19" s="69">
        <v>68</v>
      </c>
      <c r="C19" s="69">
        <v>68</v>
      </c>
      <c r="D19" s="69">
        <v>68</v>
      </c>
      <c r="E19" s="69">
        <v>68</v>
      </c>
      <c r="F19" s="69">
        <v>68</v>
      </c>
      <c r="G19" s="69">
        <v>68</v>
      </c>
      <c r="H19" s="69">
        <v>68</v>
      </c>
      <c r="I19" s="69">
        <v>68</v>
      </c>
      <c r="J19" s="69">
        <v>65</v>
      </c>
      <c r="K19" s="69">
        <v>65</v>
      </c>
      <c r="L19" s="2"/>
      <c r="M19" s="4"/>
      <c r="N19" s="4"/>
      <c r="O19" s="4"/>
      <c r="P19" s="4"/>
      <c r="Q19" s="4"/>
      <c r="R19" s="4"/>
      <c r="S19" s="4"/>
      <c r="T19" s="4"/>
    </row>
    <row r="20" spans="1:20" ht="15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4"/>
      <c r="M20" s="4"/>
      <c r="N20" s="4"/>
      <c r="O20" s="4"/>
      <c r="P20" s="4"/>
      <c r="Q20" s="4"/>
      <c r="R20" s="4"/>
      <c r="S20" s="4"/>
      <c r="T20" s="4"/>
    </row>
    <row r="21" spans="1:20" ht="15" x14ac:dyDescent="0.25">
      <c r="A21" s="1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21.75" thickBot="1" x14ac:dyDescent="0.45">
      <c r="A22" s="24" t="s">
        <v>29</v>
      </c>
      <c r="B22" s="25" t="s">
        <v>30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7.25" thickBot="1" x14ac:dyDescent="0.35">
      <c r="A23" s="26" t="s">
        <v>25</v>
      </c>
      <c r="B23" s="89">
        <v>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5" x14ac:dyDescent="0.25">
      <c r="A24" s="32" t="s">
        <v>31</v>
      </c>
      <c r="B24" s="2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5" x14ac:dyDescent="0.25">
      <c r="A25" s="4"/>
      <c r="B25" s="4"/>
      <c r="C25" s="1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5" x14ac:dyDescent="0.25">
      <c r="A26" s="5"/>
      <c r="B26" s="72"/>
      <c r="C26" s="76" t="s">
        <v>4</v>
      </c>
      <c r="D26" s="77"/>
      <c r="E26" s="77"/>
      <c r="F26" s="77"/>
      <c r="G26" s="77"/>
      <c r="H26" s="77"/>
      <c r="I26" s="78"/>
      <c r="J26" s="79"/>
      <c r="K26" s="57" t="s">
        <v>36</v>
      </c>
      <c r="L26" s="4"/>
      <c r="M26" s="4"/>
      <c r="N26" s="4"/>
      <c r="O26" s="4"/>
      <c r="P26" s="4"/>
      <c r="Q26" s="4"/>
      <c r="R26" s="4"/>
      <c r="S26" s="4"/>
      <c r="T26" s="4"/>
    </row>
    <row r="27" spans="1:20" ht="16.5" x14ac:dyDescent="0.3">
      <c r="A27" s="29" t="s">
        <v>8</v>
      </c>
      <c r="B27" s="30">
        <v>1</v>
      </c>
      <c r="C27" s="31">
        <v>1</v>
      </c>
      <c r="D27" s="31">
        <v>2</v>
      </c>
      <c r="E27" s="31">
        <v>3</v>
      </c>
      <c r="F27" s="31">
        <v>4</v>
      </c>
      <c r="G27" s="31">
        <v>5</v>
      </c>
      <c r="H27" s="31">
        <v>6</v>
      </c>
      <c r="I27" s="31">
        <v>7</v>
      </c>
      <c r="J27" s="31">
        <v>8</v>
      </c>
      <c r="K27" s="31">
        <v>9</v>
      </c>
      <c r="L27" s="4"/>
      <c r="M27" s="4"/>
      <c r="N27" s="4"/>
      <c r="O27" s="4"/>
      <c r="P27" s="4"/>
      <c r="Q27" s="4"/>
      <c r="R27" s="4"/>
      <c r="S27" s="4"/>
      <c r="T27" s="4"/>
    </row>
    <row r="28" spans="1:20" ht="16.5" x14ac:dyDescent="0.3">
      <c r="A28" s="17" t="s">
        <v>12</v>
      </c>
      <c r="B28" s="33">
        <f>((B15-B23)/B15)*B7</f>
        <v>2</v>
      </c>
      <c r="C28" s="33">
        <f>((C15-B23)/C15)*C7</f>
        <v>2</v>
      </c>
      <c r="D28" s="33">
        <f>((D15-B23)/D15)*D7</f>
        <v>2</v>
      </c>
      <c r="E28" s="33">
        <f>((E15-B23)/E15)*E7</f>
        <v>1.5</v>
      </c>
      <c r="F28" s="33">
        <f>((F15-B23)/F15)*F7</f>
        <v>1.5</v>
      </c>
      <c r="G28" s="33">
        <f>((G15-B23)/G15)*G7</f>
        <v>1</v>
      </c>
      <c r="H28" s="33">
        <f>((H15-B23)/H15)*H7</f>
        <v>0.5</v>
      </c>
      <c r="I28" s="33">
        <f>((I15-B23)/I15)*I7</f>
        <v>0.5</v>
      </c>
      <c r="J28" s="33">
        <f>((J15-$B$23)/J15)*J7</f>
        <v>0</v>
      </c>
      <c r="K28" s="33">
        <f>((K15-$B$23)/K15)*K7</f>
        <v>0</v>
      </c>
      <c r="L28" s="4"/>
      <c r="M28" s="4"/>
      <c r="N28" s="4"/>
      <c r="O28" s="4"/>
      <c r="P28" s="4"/>
      <c r="Q28" s="4"/>
      <c r="R28" s="4"/>
      <c r="S28" s="4"/>
      <c r="T28" s="4"/>
    </row>
    <row r="29" spans="1:20" ht="16.5" x14ac:dyDescent="0.3">
      <c r="A29" s="17" t="s">
        <v>14</v>
      </c>
      <c r="B29" s="33">
        <f>((B15-B23)/B15)*B8</f>
        <v>2</v>
      </c>
      <c r="C29" s="33"/>
      <c r="D29" s="33"/>
      <c r="E29" s="33"/>
      <c r="F29" s="33"/>
      <c r="G29" s="33"/>
      <c r="H29" s="33"/>
      <c r="I29" s="33"/>
      <c r="J29" s="33"/>
      <c r="K29" s="33"/>
      <c r="L29" s="4"/>
      <c r="M29" s="4"/>
      <c r="N29" s="4"/>
      <c r="O29" s="4"/>
      <c r="P29" s="4"/>
      <c r="Q29" s="4"/>
      <c r="R29" s="4"/>
      <c r="S29" s="4"/>
      <c r="T29" s="4"/>
    </row>
    <row r="30" spans="1:20" ht="16.5" x14ac:dyDescent="0.3">
      <c r="A30" s="17" t="s">
        <v>16</v>
      </c>
      <c r="B30" s="33">
        <f>((B15-B23)/B15)*B9</f>
        <v>2</v>
      </c>
      <c r="C30" s="33"/>
      <c r="D30" s="33"/>
      <c r="E30" s="33"/>
      <c r="F30" s="33"/>
      <c r="G30" s="33"/>
      <c r="H30" s="33"/>
      <c r="I30" s="33"/>
      <c r="J30" s="33"/>
      <c r="K30" s="33"/>
      <c r="L30" s="4"/>
      <c r="M30" s="4"/>
      <c r="N30" s="4"/>
      <c r="O30" s="4"/>
      <c r="P30" s="4"/>
      <c r="Q30" s="4"/>
      <c r="R30" s="4"/>
      <c r="S30" s="4"/>
      <c r="T30" s="4"/>
    </row>
    <row r="31" spans="1:20" ht="16.5" x14ac:dyDescent="0.3">
      <c r="A31" s="17" t="s">
        <v>19</v>
      </c>
      <c r="B31" s="33"/>
      <c r="C31" s="33">
        <f>((C15-B23)/C15)*C10</f>
        <v>3.5</v>
      </c>
      <c r="D31" s="33">
        <f>((D15-B23)/D15)*D10</f>
        <v>4</v>
      </c>
      <c r="E31" s="33">
        <f>((E15-B23)/E15)*E10</f>
        <v>5</v>
      </c>
      <c r="F31" s="33">
        <f>((F15-B23)/F15)*F10</f>
        <v>5</v>
      </c>
      <c r="G31" s="33">
        <f>((G15-B23)/G15)*G10</f>
        <v>5</v>
      </c>
      <c r="H31" s="33">
        <f>((H15-B23)/H15)*H10</f>
        <v>5</v>
      </c>
      <c r="I31" s="33">
        <f>((I15-B23)/I15)*I10</f>
        <v>4</v>
      </c>
      <c r="J31" s="33">
        <f>((J15-$B$23)/J15)*J10</f>
        <v>3</v>
      </c>
      <c r="K31" s="33">
        <f>((K15-$B$23)/K15)*K10</f>
        <v>2</v>
      </c>
      <c r="L31" s="4"/>
      <c r="M31" s="4"/>
      <c r="N31" s="4"/>
      <c r="O31" s="4"/>
      <c r="P31" s="4"/>
      <c r="Q31" s="4"/>
      <c r="R31" s="4"/>
      <c r="S31" s="4"/>
      <c r="T31" s="4"/>
    </row>
    <row r="32" spans="1:20" ht="16.5" x14ac:dyDescent="0.3">
      <c r="A32" s="17" t="s">
        <v>21</v>
      </c>
      <c r="B32" s="33"/>
      <c r="C32" s="33">
        <f>((C15-B23)/C15)*C11</f>
        <v>3.5</v>
      </c>
      <c r="D32" s="33">
        <f>((D15-B23)/D15)*D11</f>
        <v>4</v>
      </c>
      <c r="E32" s="33">
        <f>((E15-B23)/E15)*E11</f>
        <v>5</v>
      </c>
      <c r="F32" s="33">
        <f>((F15-B23)/F15)*F11</f>
        <v>5</v>
      </c>
      <c r="G32" s="33">
        <f>((G15-B23)/G15)*G11</f>
        <v>5</v>
      </c>
      <c r="H32" s="33">
        <f>((H15-B23)/H15)*H11</f>
        <v>5</v>
      </c>
      <c r="I32" s="33">
        <f>((I15-B23)/I15)*I11</f>
        <v>4</v>
      </c>
      <c r="J32" s="33">
        <f>((J15-$B$23)/J15)*J11</f>
        <v>3</v>
      </c>
      <c r="K32" s="33">
        <f>((K15-$B$23)/K15)*K11</f>
        <v>2</v>
      </c>
      <c r="L32" s="4"/>
      <c r="M32" s="4"/>
      <c r="N32" s="4"/>
      <c r="O32" s="4"/>
      <c r="P32" s="4"/>
      <c r="Q32" s="4"/>
      <c r="R32" s="4"/>
      <c r="S32" s="4"/>
      <c r="T32" s="4"/>
    </row>
    <row r="33" spans="1:20" ht="16.5" x14ac:dyDescent="0.3">
      <c r="A33" s="17" t="s">
        <v>23</v>
      </c>
      <c r="B33" s="33"/>
      <c r="C33" s="33"/>
      <c r="D33" s="33"/>
      <c r="E33" s="33">
        <f>((E15-B23)/E15)*E12</f>
        <v>2</v>
      </c>
      <c r="F33" s="33">
        <f>((F15-B23)/F15)*F12</f>
        <v>3</v>
      </c>
      <c r="G33" s="33">
        <f>((G15-B23)/G15)*G12</f>
        <v>6</v>
      </c>
      <c r="H33" s="33">
        <f>((H15-B23)/H15)*H12</f>
        <v>9</v>
      </c>
      <c r="I33" s="33">
        <f>((I15-B23)/I15)*I12</f>
        <v>8</v>
      </c>
      <c r="J33" s="33">
        <f>((J15-$B$23)/J15)*J12</f>
        <v>7</v>
      </c>
      <c r="K33" s="33">
        <f>((K15-$B$23)/K15)*K12</f>
        <v>5</v>
      </c>
      <c r="L33" s="4"/>
      <c r="M33" s="4"/>
      <c r="N33" s="4"/>
      <c r="O33" s="4"/>
      <c r="P33" s="4"/>
      <c r="Q33" s="4"/>
      <c r="R33" s="4"/>
      <c r="S33" s="4"/>
      <c r="T33" s="4"/>
    </row>
    <row r="34" spans="1:20" ht="16.5" x14ac:dyDescent="0.3">
      <c r="A34" s="17" t="s">
        <v>34</v>
      </c>
      <c r="B34" s="33">
        <f>((B15-$B$23)/B15)*B13</f>
        <v>1</v>
      </c>
      <c r="C34" s="33">
        <f>((C15-$B$23)/C15)*C13</f>
        <v>1</v>
      </c>
      <c r="D34" s="33">
        <f>((D15-$B$23)/D15)*D13</f>
        <v>1</v>
      </c>
      <c r="E34" s="33">
        <f>((E15-$B$23)/E15)*E13</f>
        <v>1</v>
      </c>
      <c r="F34" s="33">
        <f>((F15-$B$23)/F15)*F13</f>
        <v>1</v>
      </c>
      <c r="G34" s="33">
        <f>((G15-$B$23)/G15)*G13</f>
        <v>1</v>
      </c>
      <c r="H34" s="33">
        <f>((H15-$B$23)/H15)*H13</f>
        <v>1</v>
      </c>
      <c r="I34" s="33">
        <f>((I15-$B$23)/I15)*I13</f>
        <v>1</v>
      </c>
      <c r="J34" s="33">
        <f>((J15-$B$23)/J15)*J13</f>
        <v>1</v>
      </c>
      <c r="K34" s="33">
        <f>((K15-$B$23)/K15)*K13</f>
        <v>1</v>
      </c>
      <c r="L34" s="4"/>
      <c r="M34" s="4"/>
      <c r="N34" s="4"/>
      <c r="O34" s="4"/>
      <c r="P34" s="4"/>
      <c r="Q34" s="4"/>
      <c r="R34" s="4"/>
      <c r="S34" s="4"/>
      <c r="T34" s="4"/>
    </row>
    <row r="35" spans="1:20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</sheetData>
  <sheetProtection sheet="1" objects="1" scenarios="1"/>
  <mergeCells count="3">
    <mergeCell ref="C4:J4"/>
    <mergeCell ref="M4:P4"/>
    <mergeCell ref="C26:J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Pre 2026 Recirculating Hydro</vt:lpstr>
      <vt:lpstr>3 Week Veg - 2026 </vt:lpstr>
      <vt:lpstr>2 Week Veg - 2026</vt:lpstr>
      <vt:lpstr>1 Week Veg - 2026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dwilson</dc:creator>
  <cp:lastModifiedBy>Frank  Giordano</cp:lastModifiedBy>
  <dcterms:created xsi:type="dcterms:W3CDTF">2026-01-05T19:37:18Z</dcterms:created>
  <dcterms:modified xsi:type="dcterms:W3CDTF">2026-09-21T22:32:11Z</dcterms:modified>
</cp:coreProperties>
</file>